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Users\plane\OneDrive\Desktop\ASEH 2025\ASEH 1ER T 2025 FORMATOS PLANEACIÓN\4to Trimestre\DES01_HUI_04_2025\"/>
    </mc:Choice>
  </mc:AlternateContent>
  <xr:revisionPtr revIDLastSave="0" documentId="13_ncr:1_{31D89896-7C43-42AB-8135-DEBAC06047D4}"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s>
  <externalReferences>
    <externalReference r:id="rId2"/>
  </externalReferences>
  <definedNames>
    <definedName name="_xlnm._FilterDatabase" localSheetId="0" hidden="1">'DES01'!$A$3:$AR$7</definedName>
    <definedName name="_xlnm.Print_Area" localSheetId="0">'DES01'!$A$1:$AS$167</definedName>
    <definedName name="Hidden_114">[1]Hidden_1!$A$1:$A$2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93" i="22" l="1"/>
  <c r="AP94" i="22"/>
  <c r="AP95" i="22"/>
  <c r="AP96" i="22"/>
  <c r="AQ96" i="22" s="1"/>
  <c r="AP97" i="22"/>
  <c r="AP98" i="22"/>
  <c r="AP99" i="22"/>
  <c r="AP100" i="22"/>
  <c r="AP101" i="22"/>
  <c r="AP102" i="22"/>
  <c r="AQ102" i="22" s="1"/>
  <c r="AP103" i="22"/>
  <c r="AQ103" i="22" s="1"/>
  <c r="AP104" i="22"/>
  <c r="AQ104" i="22" s="1"/>
  <c r="AP105" i="22"/>
  <c r="AP106" i="22"/>
  <c r="AP107" i="22"/>
  <c r="AQ107" i="22" s="1"/>
  <c r="AP92" i="22"/>
  <c r="AP90" i="22"/>
  <c r="AP91" i="22"/>
  <c r="AP89" i="22"/>
  <c r="AQ89" i="22" s="1"/>
  <c r="AP88" i="22"/>
  <c r="AP87" i="22"/>
  <c r="AQ87" i="22" s="1"/>
  <c r="AP84" i="22"/>
  <c r="AP85" i="22"/>
  <c r="AP86" i="22"/>
  <c r="AP83" i="22"/>
  <c r="AP32" i="22"/>
  <c r="AQ32" i="22" s="1"/>
  <c r="AR32" i="22" s="1"/>
  <c r="AP31" i="22"/>
  <c r="AP29" i="22"/>
  <c r="AP28" i="22"/>
  <c r="AP25" i="22"/>
  <c r="AQ25" i="22" s="1"/>
  <c r="AR25" i="22" s="1"/>
  <c r="AP24" i="22"/>
  <c r="AQ24" i="22" s="1"/>
  <c r="AR24" i="22" s="1"/>
  <c r="AP23" i="22"/>
  <c r="AP22" i="22"/>
  <c r="AP21" i="22"/>
  <c r="AQ21" i="22" s="1"/>
  <c r="AR21" i="22" s="1"/>
  <c r="AP26" i="22"/>
  <c r="AQ26" i="22" s="1"/>
  <c r="AR26" i="22" s="1"/>
  <c r="AP20" i="22"/>
  <c r="AP30" i="22"/>
  <c r="AP34" i="22"/>
  <c r="AP35" i="22"/>
  <c r="AP36" i="22"/>
  <c r="AP37" i="22"/>
  <c r="AP38" i="22"/>
  <c r="AP39" i="22"/>
  <c r="AP40" i="22"/>
  <c r="AP41" i="22"/>
  <c r="AQ41" i="22" s="1"/>
  <c r="AR41" i="22" s="1"/>
  <c r="AP42" i="22"/>
  <c r="AP43" i="22"/>
  <c r="AP33" i="22"/>
  <c r="AQ33" i="22" s="1"/>
  <c r="AR33" i="22" s="1"/>
  <c r="AP55" i="22"/>
  <c r="AQ55" i="22" s="1"/>
  <c r="AR55" i="22" s="1"/>
  <c r="AP56" i="22"/>
  <c r="AP57" i="22"/>
  <c r="AP58" i="22"/>
  <c r="AQ58" i="22" s="1"/>
  <c r="AR58" i="22" s="1"/>
  <c r="AP59" i="22"/>
  <c r="AP60" i="22"/>
  <c r="AP61" i="22"/>
  <c r="AP62" i="22"/>
  <c r="AP63" i="22"/>
  <c r="AP64" i="22"/>
  <c r="AP65" i="22"/>
  <c r="AN65" i="22"/>
  <c r="AO65" i="22"/>
  <c r="AN64" i="22"/>
  <c r="AO64" i="22" s="1"/>
  <c r="AN63" i="22"/>
  <c r="AO63" i="22"/>
  <c r="AQ59" i="22"/>
  <c r="AR59" i="22" s="1"/>
  <c r="AQ60" i="22"/>
  <c r="AR60" i="22" s="1"/>
  <c r="AQ61" i="22"/>
  <c r="AQ62" i="22"/>
  <c r="AR62" i="22" s="1"/>
  <c r="AQ63" i="22"/>
  <c r="AR63" i="22" s="1"/>
  <c r="AQ64" i="22"/>
  <c r="AR64" i="22" s="1"/>
  <c r="AQ65" i="22"/>
  <c r="AR65" i="22" s="1"/>
  <c r="AP54" i="22"/>
  <c r="AP53" i="22"/>
  <c r="AQ53" i="22" s="1"/>
  <c r="AR53" i="22" s="1"/>
  <c r="AP52" i="22"/>
  <c r="AP48" i="22"/>
  <c r="AP49" i="22"/>
  <c r="AP50" i="22"/>
  <c r="AP51" i="22"/>
  <c r="AP47" i="22"/>
  <c r="AP46" i="22"/>
  <c r="AP45" i="22"/>
  <c r="AQ45" i="22" s="1"/>
  <c r="AP44" i="22"/>
  <c r="AQ44" i="22" s="1"/>
  <c r="AP136" i="22"/>
  <c r="AP137" i="22"/>
  <c r="AP138" i="22"/>
  <c r="AP139" i="22"/>
  <c r="AP140" i="22"/>
  <c r="AP141" i="22"/>
  <c r="AP142" i="22"/>
  <c r="AP143" i="22"/>
  <c r="AP144" i="22"/>
  <c r="AQ144" i="22" s="1"/>
  <c r="AR144" i="22" s="1"/>
  <c r="AP145" i="22"/>
  <c r="AQ145" i="22" s="1"/>
  <c r="AR145" i="22" s="1"/>
  <c r="AP146" i="22"/>
  <c r="AQ146" i="22" s="1"/>
  <c r="AR146" i="22" s="1"/>
  <c r="AP147" i="22"/>
  <c r="AQ147" i="22" s="1"/>
  <c r="AR147" i="22" s="1"/>
  <c r="AP148" i="22"/>
  <c r="AP149" i="22"/>
  <c r="AP150" i="22"/>
  <c r="AP151" i="22"/>
  <c r="AP152" i="22"/>
  <c r="AP153" i="22"/>
  <c r="AP154" i="22"/>
  <c r="AP155" i="22"/>
  <c r="AP135" i="22"/>
  <c r="AQ135" i="22" s="1"/>
  <c r="AR135" i="22" s="1"/>
  <c r="AP134" i="22"/>
  <c r="AQ134" i="22" s="1"/>
  <c r="AR134" i="22" s="1"/>
  <c r="AP133" i="22"/>
  <c r="AQ133" i="22" s="1"/>
  <c r="AR133" i="22" s="1"/>
  <c r="AP132" i="22"/>
  <c r="AQ132" i="22" s="1"/>
  <c r="AR132" i="22" s="1"/>
  <c r="AP131" i="22"/>
  <c r="AQ131" i="22" s="1"/>
  <c r="AR131" i="22" s="1"/>
  <c r="AP130" i="22"/>
  <c r="AQ130" i="22" s="1"/>
  <c r="AR130" i="22" s="1"/>
  <c r="AP129" i="22"/>
  <c r="AQ129" i="22" s="1"/>
  <c r="AR129" i="22" s="1"/>
  <c r="AP128" i="22"/>
  <c r="AP125" i="22"/>
  <c r="AP126" i="22"/>
  <c r="AP127" i="22"/>
  <c r="AQ127" i="22" s="1"/>
  <c r="AP124" i="22"/>
  <c r="AP123" i="22"/>
  <c r="AP119" i="22"/>
  <c r="AP120" i="22"/>
  <c r="AQ120" i="22" s="1"/>
  <c r="AR120" i="22" s="1"/>
  <c r="AP121" i="22"/>
  <c r="AP122" i="22"/>
  <c r="AP27" i="22"/>
  <c r="AP160" i="22"/>
  <c r="AP161" i="22"/>
  <c r="AP162" i="22"/>
  <c r="AQ162" i="22" s="1"/>
  <c r="AP163" i="22"/>
  <c r="AQ163" i="22" s="1"/>
  <c r="AP164" i="22"/>
  <c r="AP165" i="22"/>
  <c r="AP166" i="22"/>
  <c r="AP167" i="22"/>
  <c r="AP158" i="22"/>
  <c r="AP159" i="22"/>
  <c r="AP157" i="22"/>
  <c r="AP156" i="22"/>
  <c r="AP109" i="22"/>
  <c r="AQ109" i="22" s="1"/>
  <c r="AR109" i="22" s="1"/>
  <c r="AP110" i="22"/>
  <c r="AQ110" i="22" s="1"/>
  <c r="AP111" i="22"/>
  <c r="AQ111" i="22" s="1"/>
  <c r="AR111" i="22" s="1"/>
  <c r="AP112" i="22"/>
  <c r="AQ112" i="22" s="1"/>
  <c r="AP113" i="22"/>
  <c r="AP114" i="22"/>
  <c r="AQ114" i="22" s="1"/>
  <c r="AR114" i="22" s="1"/>
  <c r="AP115" i="22"/>
  <c r="AP116" i="22"/>
  <c r="AP117" i="22"/>
  <c r="AQ117" i="22" s="1"/>
  <c r="AR117" i="22" s="1"/>
  <c r="AP118" i="22"/>
  <c r="AQ118" i="22" s="1"/>
  <c r="AR118" i="22" s="1"/>
  <c r="AP108" i="22"/>
  <c r="AP81" i="22"/>
  <c r="AP82" i="22"/>
  <c r="AP80" i="22"/>
  <c r="AP79" i="22"/>
  <c r="AP78" i="22"/>
  <c r="AP76" i="22"/>
  <c r="AQ76" i="22" s="1"/>
  <c r="AR76" i="22" s="1"/>
  <c r="AP77" i="22"/>
  <c r="AQ77" i="22" s="1"/>
  <c r="AR77" i="22" s="1"/>
  <c r="AP75" i="22"/>
  <c r="AQ75" i="22"/>
  <c r="AR75" i="22" s="1"/>
  <c r="AP74" i="22"/>
  <c r="AQ74" i="22" s="1"/>
  <c r="AR74" i="22" s="1"/>
  <c r="AP73" i="22"/>
  <c r="AQ73" i="22" s="1"/>
  <c r="AR73" i="22" s="1"/>
  <c r="AP71" i="22"/>
  <c r="AP72" i="22"/>
  <c r="AP69" i="22"/>
  <c r="AQ69" i="22" s="1"/>
  <c r="AR69" i="22" s="1"/>
  <c r="AP70" i="22"/>
  <c r="AQ70" i="22" s="1"/>
  <c r="AR70" i="22" s="1"/>
  <c r="AP68" i="22"/>
  <c r="AP67" i="22"/>
  <c r="AQ67" i="22" s="1"/>
  <c r="AR67" i="22" s="1"/>
  <c r="AP66" i="22"/>
  <c r="AQ66" i="22" s="1"/>
  <c r="AQ20" i="22"/>
  <c r="AR20" i="22" s="1"/>
  <c r="AQ30" i="22"/>
  <c r="AQ31" i="22"/>
  <c r="AQ42" i="22"/>
  <c r="AR42" i="22" s="1"/>
  <c r="AQ43" i="22"/>
  <c r="AR43" i="22" s="1"/>
  <c r="AQ54" i="22"/>
  <c r="AR54" i="22" s="1"/>
  <c r="AQ56" i="22"/>
  <c r="AR56" i="22" s="1"/>
  <c r="AQ68" i="22"/>
  <c r="AR68" i="22" s="1"/>
  <c r="AQ78" i="22"/>
  <c r="AQ79" i="22"/>
  <c r="AQ80" i="22"/>
  <c r="AR80" i="22" s="1"/>
  <c r="AQ90" i="22"/>
  <c r="AQ91" i="22"/>
  <c r="AQ92" i="22"/>
  <c r="AQ115" i="22"/>
  <c r="AR115" i="22" s="1"/>
  <c r="AQ116" i="22"/>
  <c r="AR116" i="22" s="1"/>
  <c r="AQ128" i="22"/>
  <c r="AQ139" i="22"/>
  <c r="AR139" i="22" s="1"/>
  <c r="AQ140" i="22"/>
  <c r="AR140" i="22" s="1"/>
  <c r="AQ151" i="22"/>
  <c r="AQ152" i="22"/>
  <c r="AR152" i="22" s="1"/>
  <c r="AQ164" i="22"/>
  <c r="AR164" i="22" s="1"/>
  <c r="AP19" i="22"/>
  <c r="AQ19" i="22" s="1"/>
  <c r="AP5" i="22"/>
  <c r="AP6" i="22"/>
  <c r="AP7" i="22"/>
  <c r="AP8" i="22"/>
  <c r="AP9" i="22"/>
  <c r="AP10" i="22"/>
  <c r="AP11" i="22"/>
  <c r="AP12" i="22"/>
  <c r="AQ12" i="22" s="1"/>
  <c r="AR12" i="22" s="1"/>
  <c r="AP13" i="22"/>
  <c r="AQ13" i="22" s="1"/>
  <c r="AR13" i="22" s="1"/>
  <c r="AP14" i="22"/>
  <c r="AP15" i="22"/>
  <c r="AQ15" i="22" s="1"/>
  <c r="AR15" i="22" s="1"/>
  <c r="AP16" i="22"/>
  <c r="AQ16" i="22" s="1"/>
  <c r="AR16" i="22" s="1"/>
  <c r="AP17" i="22"/>
  <c r="AP18" i="22"/>
  <c r="AP4" i="22"/>
  <c r="AQ4" i="22"/>
  <c r="X118" i="22"/>
  <c r="X113" i="22"/>
  <c r="X112" i="22"/>
  <c r="X111" i="22"/>
  <c r="X110" i="22"/>
  <c r="X109" i="22"/>
  <c r="AQ108" i="22"/>
  <c r="AR108" i="22" s="1"/>
  <c r="AL117" i="22"/>
  <c r="AN117" i="22" s="1"/>
  <c r="AH117" i="22"/>
  <c r="AJ117" i="22" s="1"/>
  <c r="AK117" i="22" s="1"/>
  <c r="AD117" i="22"/>
  <c r="AF117" i="22" s="1"/>
  <c r="AG117" i="22" s="1"/>
  <c r="Z117" i="22"/>
  <c r="AL115" i="22"/>
  <c r="AH115" i="22"/>
  <c r="AD115" i="22"/>
  <c r="Z115" i="22"/>
  <c r="AL114" i="22"/>
  <c r="AH114" i="22"/>
  <c r="AD114" i="22"/>
  <c r="AF114" i="22" s="1"/>
  <c r="Z114" i="22"/>
  <c r="AR5" i="22"/>
  <c r="AR17" i="22"/>
  <c r="AR78" i="22"/>
  <c r="AQ5" i="22"/>
  <c r="AQ6" i="22"/>
  <c r="AR6" i="22" s="1"/>
  <c r="AQ7" i="22"/>
  <c r="AR7" i="22" s="1"/>
  <c r="AQ8" i="22"/>
  <c r="AR8" i="22" s="1"/>
  <c r="AQ9" i="22"/>
  <c r="AQ10" i="22"/>
  <c r="AR10" i="22" s="1"/>
  <c r="AQ11" i="22"/>
  <c r="AR11" i="22" s="1"/>
  <c r="AQ14" i="22"/>
  <c r="AR14" i="22" s="1"/>
  <c r="AQ17" i="22"/>
  <c r="AQ18" i="22"/>
  <c r="AR18" i="22" s="1"/>
  <c r="AQ22" i="22"/>
  <c r="AQ23" i="22"/>
  <c r="AQ27" i="22"/>
  <c r="AR27" i="22" s="1"/>
  <c r="AQ28" i="22"/>
  <c r="AR28" i="22" s="1"/>
  <c r="AQ29" i="22"/>
  <c r="AR29" i="22" s="1"/>
  <c r="AQ34" i="22"/>
  <c r="AR34" i="22" s="1"/>
  <c r="AQ35" i="22"/>
  <c r="AR35" i="22" s="1"/>
  <c r="AQ36" i="22"/>
  <c r="AR36" i="22" s="1"/>
  <c r="AQ37" i="22"/>
  <c r="AR37" i="22" s="1"/>
  <c r="AQ38" i="22"/>
  <c r="AR38" i="22" s="1"/>
  <c r="AQ39" i="22"/>
  <c r="AR39" i="22" s="1"/>
  <c r="AQ40" i="22"/>
  <c r="AR40" i="22" s="1"/>
  <c r="AQ46" i="22"/>
  <c r="AR46" i="22" s="1"/>
  <c r="AQ47" i="22"/>
  <c r="AQ48" i="22"/>
  <c r="AQ49" i="22"/>
  <c r="AQ50" i="22"/>
  <c r="AQ51" i="22"/>
  <c r="AR51" i="22" s="1"/>
  <c r="AQ52" i="22"/>
  <c r="AR52" i="22" s="1"/>
  <c r="AQ57" i="22"/>
  <c r="AR57" i="22" s="1"/>
  <c r="AQ71" i="22"/>
  <c r="AR71" i="22" s="1"/>
  <c r="AQ72" i="22"/>
  <c r="AR72" i="22" s="1"/>
  <c r="AQ81" i="22"/>
  <c r="AR81" i="22" s="1"/>
  <c r="AQ82" i="22"/>
  <c r="AR82" i="22" s="1"/>
  <c r="AQ83" i="22"/>
  <c r="AQ84" i="22"/>
  <c r="AQ85" i="22"/>
  <c r="AQ86" i="22"/>
  <c r="AR86" i="22" s="1"/>
  <c r="AQ88" i="22"/>
  <c r="AQ93" i="22"/>
  <c r="AR93" i="22" s="1"/>
  <c r="AQ94" i="22"/>
  <c r="AQ95" i="22"/>
  <c r="AQ97" i="22"/>
  <c r="AQ98" i="22"/>
  <c r="AQ99" i="22"/>
  <c r="AQ100" i="22"/>
  <c r="AQ101" i="22"/>
  <c r="AR101" i="22" s="1"/>
  <c r="AQ105" i="22"/>
  <c r="AQ106" i="22"/>
  <c r="AQ113" i="22"/>
  <c r="AQ119" i="22"/>
  <c r="AR119" i="22" s="1"/>
  <c r="AQ121" i="22"/>
  <c r="AR121" i="22" s="1"/>
  <c r="AQ122" i="22"/>
  <c r="AR122" i="22" s="1"/>
  <c r="AQ123" i="22"/>
  <c r="AR123" i="22" s="1"/>
  <c r="AQ124" i="22"/>
  <c r="AR124" i="22" s="1"/>
  <c r="AQ125" i="22"/>
  <c r="AR125" i="22" s="1"/>
  <c r="AQ126" i="22"/>
  <c r="AR126" i="22" s="1"/>
  <c r="AQ136" i="22"/>
  <c r="AR136" i="22" s="1"/>
  <c r="AQ137" i="22"/>
  <c r="AQ138" i="22"/>
  <c r="AR138" i="22" s="1"/>
  <c r="AQ141" i="22"/>
  <c r="AR141" i="22" s="1"/>
  <c r="AQ142" i="22"/>
  <c r="AR142" i="22" s="1"/>
  <c r="AQ143" i="22"/>
  <c r="AQ148" i="22"/>
  <c r="AR148" i="22" s="1"/>
  <c r="AQ149" i="22"/>
  <c r="AR149" i="22" s="1"/>
  <c r="AQ150" i="22"/>
  <c r="AR150" i="22" s="1"/>
  <c r="AQ153" i="22"/>
  <c r="AR153" i="22" s="1"/>
  <c r="AQ154" i="22"/>
  <c r="AR154" i="22" s="1"/>
  <c r="AQ155" i="22"/>
  <c r="AR155" i="22" s="1"/>
  <c r="AQ156" i="22"/>
  <c r="AR156" i="22" s="1"/>
  <c r="AQ157" i="22"/>
  <c r="AR157" i="22" s="1"/>
  <c r="AQ158" i="22"/>
  <c r="AR158" i="22" s="1"/>
  <c r="AQ159" i="22"/>
  <c r="AR159" i="22" s="1"/>
  <c r="AQ160" i="22"/>
  <c r="AR160" i="22" s="1"/>
  <c r="AQ161" i="22"/>
  <c r="AR161" i="22" s="1"/>
  <c r="AQ165" i="22"/>
  <c r="AR165" i="22" s="1"/>
  <c r="AQ166" i="22"/>
  <c r="AR166" i="22" s="1"/>
  <c r="AQ167" i="22"/>
  <c r="AR167" i="22" s="1"/>
  <c r="AK73" i="22"/>
  <c r="AK113" i="22"/>
  <c r="AG43" i="22"/>
  <c r="AK53" i="22"/>
  <c r="AK54" i="22"/>
  <c r="AK68" i="22"/>
  <c r="AK71" i="22"/>
  <c r="AK72" i="22"/>
  <c r="AK80" i="22"/>
  <c r="AK81" i="22"/>
  <c r="AK82" i="22"/>
  <c r="AK108" i="22"/>
  <c r="AK109" i="22"/>
  <c r="AK110" i="22"/>
  <c r="AK111" i="22"/>
  <c r="AK126" i="22"/>
  <c r="AK130" i="22"/>
  <c r="AK134" i="22"/>
  <c r="AK136" i="22"/>
  <c r="AK140" i="22"/>
  <c r="AK141" i="22"/>
  <c r="AK142" i="22"/>
  <c r="AK143" i="22"/>
  <c r="AK144" i="22"/>
  <c r="AK145" i="22"/>
  <c r="AK147" i="22"/>
  <c r="AK149" i="22"/>
  <c r="AK156" i="22"/>
  <c r="AK157" i="22"/>
  <c r="AK159" i="22"/>
  <c r="AK160" i="22"/>
  <c r="AK161" i="22"/>
  <c r="AK162" i="22"/>
  <c r="AK163" i="22"/>
  <c r="AK164" i="22"/>
  <c r="AK34" i="22"/>
  <c r="AK35" i="22"/>
  <c r="AK36" i="22"/>
  <c r="AK37" i="22"/>
  <c r="AK46" i="22"/>
  <c r="AC53" i="22"/>
  <c r="AC52" i="22"/>
  <c r="AF46" i="22"/>
  <c r="Z138" i="22"/>
  <c r="Z136" i="22"/>
  <c r="AB156" i="22"/>
  <c r="AB148" i="22"/>
  <c r="AB149" i="22"/>
  <c r="AC149" i="22" s="1"/>
  <c r="AB150" i="22"/>
  <c r="AC150" i="22" s="1"/>
  <c r="AB151" i="22"/>
  <c r="AC151" i="22" s="1"/>
  <c r="AB152" i="22"/>
  <c r="AC152" i="22" s="1"/>
  <c r="AB153" i="22"/>
  <c r="AC153" i="22" s="1"/>
  <c r="AB154" i="22"/>
  <c r="AC154" i="22" s="1"/>
  <c r="AB155" i="22"/>
  <c r="AC155" i="22" s="1"/>
  <c r="AB120" i="22"/>
  <c r="AC120" i="22" s="1"/>
  <c r="AB121" i="22"/>
  <c r="AC121" i="22" s="1"/>
  <c r="AB122" i="22"/>
  <c r="AB123" i="22"/>
  <c r="AC123" i="22" s="1"/>
  <c r="AB124" i="22"/>
  <c r="AC124" i="22" s="1"/>
  <c r="AB125" i="22"/>
  <c r="AC125" i="22" s="1"/>
  <c r="AB126" i="22"/>
  <c r="AC126" i="22" s="1"/>
  <c r="AB127" i="22"/>
  <c r="AC127" i="22" s="1"/>
  <c r="AB128" i="22"/>
  <c r="AC128" i="22" s="1"/>
  <c r="AB129" i="22"/>
  <c r="AC129" i="22" s="1"/>
  <c r="AB130" i="22"/>
  <c r="AC130" i="22" s="1"/>
  <c r="AB131" i="22"/>
  <c r="AC131" i="22" s="1"/>
  <c r="AB132" i="22"/>
  <c r="AC132" i="22" s="1"/>
  <c r="AB133" i="22"/>
  <c r="AB134" i="22"/>
  <c r="AB135" i="22"/>
  <c r="AC135" i="22" s="1"/>
  <c r="AB136" i="22"/>
  <c r="AC136" i="22" s="1"/>
  <c r="AB137" i="22"/>
  <c r="AC137" i="22" s="1"/>
  <c r="AB138" i="22"/>
  <c r="AC138" i="22" s="1"/>
  <c r="AB139" i="22"/>
  <c r="AC139" i="22" s="1"/>
  <c r="AB140" i="22"/>
  <c r="AC140" i="22" s="1"/>
  <c r="AB141" i="22"/>
  <c r="AC141" i="22" s="1"/>
  <c r="AB142" i="22"/>
  <c r="AC142" i="22" s="1"/>
  <c r="AB143" i="22"/>
  <c r="AC143" i="22" s="1"/>
  <c r="AB144" i="22"/>
  <c r="AC144" i="22" s="1"/>
  <c r="AB145" i="22"/>
  <c r="AB146" i="22"/>
  <c r="AB147" i="22"/>
  <c r="AC147" i="22" s="1"/>
  <c r="AB119" i="22"/>
  <c r="AC119" i="22" s="1"/>
  <c r="Z119" i="22"/>
  <c r="AN5" i="22"/>
  <c r="AO5" i="22" s="1"/>
  <c r="AN6" i="22"/>
  <c r="AO6" i="22" s="1"/>
  <c r="AN7" i="22"/>
  <c r="AO7" i="22" s="1"/>
  <c r="AN8" i="22"/>
  <c r="AN9" i="22"/>
  <c r="AO9" i="22" s="1"/>
  <c r="AN10" i="22"/>
  <c r="AO10" i="22" s="1"/>
  <c r="AN11" i="22"/>
  <c r="AN12" i="22"/>
  <c r="AO12" i="22" s="1"/>
  <c r="AN13" i="22"/>
  <c r="AO13" i="22" s="1"/>
  <c r="AN14" i="22"/>
  <c r="AO14" i="22" s="1"/>
  <c r="AN15" i="22"/>
  <c r="AO15" i="22" s="1"/>
  <c r="AN16" i="22"/>
  <c r="AO16" i="22" s="1"/>
  <c r="AN17" i="22"/>
  <c r="AO17" i="22" s="1"/>
  <c r="AN18" i="22"/>
  <c r="AO18" i="22" s="1"/>
  <c r="AN19" i="22"/>
  <c r="AO19" i="22" s="1"/>
  <c r="AN20" i="22"/>
  <c r="AO20" i="22" s="1"/>
  <c r="AN21" i="22"/>
  <c r="AO21" i="22" s="1"/>
  <c r="AN22" i="22"/>
  <c r="AO22" i="22" s="1"/>
  <c r="AN23" i="22"/>
  <c r="AO23" i="22" s="1"/>
  <c r="AN24" i="22"/>
  <c r="AO24" i="22" s="1"/>
  <c r="AN25" i="22"/>
  <c r="AO25" i="22" s="1"/>
  <c r="AN26" i="22"/>
  <c r="AO26" i="22" s="1"/>
  <c r="AN27" i="22"/>
  <c r="AO27" i="22" s="1"/>
  <c r="AN28" i="22"/>
  <c r="AO28" i="22" s="1"/>
  <c r="AN29" i="22"/>
  <c r="AO29" i="22" s="1"/>
  <c r="AN30" i="22"/>
  <c r="AO30" i="22" s="1"/>
  <c r="AN31" i="22"/>
  <c r="AO31" i="22" s="1"/>
  <c r="AN32" i="22"/>
  <c r="AO32" i="22" s="1"/>
  <c r="AN33" i="22"/>
  <c r="AO33" i="22" s="1"/>
  <c r="AN34" i="22"/>
  <c r="AO34" i="22" s="1"/>
  <c r="AN35" i="22"/>
  <c r="AO35" i="22" s="1"/>
  <c r="AN36" i="22"/>
  <c r="AO36" i="22" s="1"/>
  <c r="AN37" i="22"/>
  <c r="AO37" i="22" s="1"/>
  <c r="AN38" i="22"/>
  <c r="AO38" i="22" s="1"/>
  <c r="AN39" i="22"/>
  <c r="AO39" i="22" s="1"/>
  <c r="AN40" i="22"/>
  <c r="AO40" i="22" s="1"/>
  <c r="AN41" i="22"/>
  <c r="AO41" i="22" s="1"/>
  <c r="AN42" i="22"/>
  <c r="AO42" i="22" s="1"/>
  <c r="AN43" i="22"/>
  <c r="AO43" i="22" s="1"/>
  <c r="AN44" i="22"/>
  <c r="AN45" i="22"/>
  <c r="AN46" i="22"/>
  <c r="AO46" i="22" s="1"/>
  <c r="AN47" i="22"/>
  <c r="AN48" i="22"/>
  <c r="AN49" i="22"/>
  <c r="AN50" i="22"/>
  <c r="AN51" i="22"/>
  <c r="AO51" i="22" s="1"/>
  <c r="AN52" i="22"/>
  <c r="AO52" i="22" s="1"/>
  <c r="AN53" i="22"/>
  <c r="AN54" i="22"/>
  <c r="AO54" i="22" s="1"/>
  <c r="AN55" i="22"/>
  <c r="AO55" i="22" s="1"/>
  <c r="AN56" i="22"/>
  <c r="AO56" i="22" s="1"/>
  <c r="AN57" i="22"/>
  <c r="AO57" i="22" s="1"/>
  <c r="AN58" i="22"/>
  <c r="AO58" i="22" s="1"/>
  <c r="AN59" i="22"/>
  <c r="AO59" i="22" s="1"/>
  <c r="AN60" i="22"/>
  <c r="AO60" i="22" s="1"/>
  <c r="AN61" i="22"/>
  <c r="AO61" i="22" s="1"/>
  <c r="AN62" i="22"/>
  <c r="AO62" i="22" s="1"/>
  <c r="AN66" i="22"/>
  <c r="AO66" i="22" s="1"/>
  <c r="AN67" i="22"/>
  <c r="AO67" i="22" s="1"/>
  <c r="AN68" i="22"/>
  <c r="AO68" i="22" s="1"/>
  <c r="AN69" i="22"/>
  <c r="AO69" i="22" s="1"/>
  <c r="AN70" i="22"/>
  <c r="AO70" i="22" s="1"/>
  <c r="AN71" i="22"/>
  <c r="AO71" i="22" s="1"/>
  <c r="AN72" i="22"/>
  <c r="AO72" i="22" s="1"/>
  <c r="AN73" i="22"/>
  <c r="AO73" i="22" s="1"/>
  <c r="AN74" i="22"/>
  <c r="AO74" i="22" s="1"/>
  <c r="AN75" i="22"/>
  <c r="AO75" i="22" s="1"/>
  <c r="AN76" i="22"/>
  <c r="AO76" i="22" s="1"/>
  <c r="AN77" i="22"/>
  <c r="AO77" i="22" s="1"/>
  <c r="AN78" i="22"/>
  <c r="AO78" i="22" s="1"/>
  <c r="AN79" i="22"/>
  <c r="AO79" i="22" s="1"/>
  <c r="AN80" i="22"/>
  <c r="AO80" i="22" s="1"/>
  <c r="AN81" i="22"/>
  <c r="AO81" i="22" s="1"/>
  <c r="AN82" i="22"/>
  <c r="AO82" i="22" s="1"/>
  <c r="AN83" i="22"/>
  <c r="AN84" i="22"/>
  <c r="AN85" i="22"/>
  <c r="AN86" i="22"/>
  <c r="AN87" i="22"/>
  <c r="AN88" i="22"/>
  <c r="AN89" i="22"/>
  <c r="AN90" i="22"/>
  <c r="AN91" i="22"/>
  <c r="AN92" i="22"/>
  <c r="AN93" i="22"/>
  <c r="AN94" i="22"/>
  <c r="AN95" i="22"/>
  <c r="AN96" i="22"/>
  <c r="AN97" i="22"/>
  <c r="AN98" i="22"/>
  <c r="AN99" i="22"/>
  <c r="AN100" i="22"/>
  <c r="AN101" i="22"/>
  <c r="AN102" i="22"/>
  <c r="AN103" i="22"/>
  <c r="AN104" i="22"/>
  <c r="AN105" i="22"/>
  <c r="AN106" i="22"/>
  <c r="AN107" i="22"/>
  <c r="AN108" i="22"/>
  <c r="AO108" i="22" s="1"/>
  <c r="AN109" i="22"/>
  <c r="AN110" i="22"/>
  <c r="AO110" i="22" s="1"/>
  <c r="AN111" i="22"/>
  <c r="AO111" i="22" s="1"/>
  <c r="AN112" i="22"/>
  <c r="AN113" i="22"/>
  <c r="AO113" i="22" s="1"/>
  <c r="AN114" i="22"/>
  <c r="AO114" i="22" s="1"/>
  <c r="AN115" i="22"/>
  <c r="AO115" i="22" s="1"/>
  <c r="AN116" i="22"/>
  <c r="AO116" i="22" s="1"/>
  <c r="AN118" i="22"/>
  <c r="AN119" i="22"/>
  <c r="AO119" i="22" s="1"/>
  <c r="AN120" i="22"/>
  <c r="AO120" i="22" s="1"/>
  <c r="AN121" i="22"/>
  <c r="AO121" i="22" s="1"/>
  <c r="AN122" i="22"/>
  <c r="AO122" i="22" s="1"/>
  <c r="AN123" i="22"/>
  <c r="AO123" i="22" s="1"/>
  <c r="AN124" i="22"/>
  <c r="AO124" i="22" s="1"/>
  <c r="AN125" i="22"/>
  <c r="AO125" i="22" s="1"/>
  <c r="AN126" i="22"/>
  <c r="AO126" i="22" s="1"/>
  <c r="AN127" i="22"/>
  <c r="AN128" i="22"/>
  <c r="AO128" i="22" s="1"/>
  <c r="AN129" i="22"/>
  <c r="AO129" i="22" s="1"/>
  <c r="AN130" i="22"/>
  <c r="AO130" i="22" s="1"/>
  <c r="AN131" i="22"/>
  <c r="AO131" i="22" s="1"/>
  <c r="AN132" i="22"/>
  <c r="AN133" i="22"/>
  <c r="AO133" i="22" s="1"/>
  <c r="AN134" i="22"/>
  <c r="AO134" i="22" s="1"/>
  <c r="AN135" i="22"/>
  <c r="AO135" i="22" s="1"/>
  <c r="AN136" i="22"/>
  <c r="AO136" i="22" s="1"/>
  <c r="AN137" i="22"/>
  <c r="AO137" i="22" s="1"/>
  <c r="AN138" i="22"/>
  <c r="AO138" i="22" s="1"/>
  <c r="AN139" i="22"/>
  <c r="AO139" i="22" s="1"/>
  <c r="AN140" i="22"/>
  <c r="AO140" i="22" s="1"/>
  <c r="AN141" i="22"/>
  <c r="AO141" i="22" s="1"/>
  <c r="AN142" i="22"/>
  <c r="AO142" i="22" s="1"/>
  <c r="AN143" i="22"/>
  <c r="AO143" i="22" s="1"/>
  <c r="AN144" i="22"/>
  <c r="AO144" i="22" s="1"/>
  <c r="AN145" i="22"/>
  <c r="AO145" i="22" s="1"/>
  <c r="AN146" i="22"/>
  <c r="AO146" i="22" s="1"/>
  <c r="AN147" i="22"/>
  <c r="AO147" i="22" s="1"/>
  <c r="AN148" i="22"/>
  <c r="AO148" i="22" s="1"/>
  <c r="AN149" i="22"/>
  <c r="AO149" i="22" s="1"/>
  <c r="AN150" i="22"/>
  <c r="AO150" i="22" s="1"/>
  <c r="AN151" i="22"/>
  <c r="AO151" i="22" s="1"/>
  <c r="AN152" i="22"/>
  <c r="AO152" i="22" s="1"/>
  <c r="AN153" i="22"/>
  <c r="AO153" i="22" s="1"/>
  <c r="AN154" i="22"/>
  <c r="AO154" i="22" s="1"/>
  <c r="AN155" i="22"/>
  <c r="AO155" i="22" s="1"/>
  <c r="AN156" i="22"/>
  <c r="AO156" i="22" s="1"/>
  <c r="AN157" i="22"/>
  <c r="AO157" i="22" s="1"/>
  <c r="AN158" i="22"/>
  <c r="AO158" i="22" s="1"/>
  <c r="AN159" i="22"/>
  <c r="AO159" i="22" s="1"/>
  <c r="AN160" i="22"/>
  <c r="AO160" i="22" s="1"/>
  <c r="AN161" i="22"/>
  <c r="AO161" i="22" s="1"/>
  <c r="AN162" i="22"/>
  <c r="AO162" i="22" s="1"/>
  <c r="AN163" i="22"/>
  <c r="AO163" i="22" s="1"/>
  <c r="AN164" i="22"/>
  <c r="AO164" i="22" s="1"/>
  <c r="AN165" i="22"/>
  <c r="AO165" i="22" s="1"/>
  <c r="AN166" i="22"/>
  <c r="AO166" i="22" s="1"/>
  <c r="AN167" i="22"/>
  <c r="AO167" i="22" s="1"/>
  <c r="AJ5" i="22"/>
  <c r="AK5" i="22" s="1"/>
  <c r="AJ6" i="22"/>
  <c r="AK6" i="22" s="1"/>
  <c r="AJ7" i="22"/>
  <c r="AK7" i="22" s="1"/>
  <c r="AJ8" i="22"/>
  <c r="AK8" i="22" s="1"/>
  <c r="AJ9" i="22"/>
  <c r="AK9" i="22" s="1"/>
  <c r="AJ10" i="22"/>
  <c r="AK10" i="22" s="1"/>
  <c r="AJ11" i="22"/>
  <c r="AK11" i="22" s="1"/>
  <c r="AJ12" i="22"/>
  <c r="AK12" i="22" s="1"/>
  <c r="AJ13" i="22"/>
  <c r="AK13" i="22" s="1"/>
  <c r="AJ14" i="22"/>
  <c r="AK14" i="22" s="1"/>
  <c r="AJ15" i="22"/>
  <c r="AK15" i="22" s="1"/>
  <c r="AJ16" i="22"/>
  <c r="AK16" i="22" s="1"/>
  <c r="AJ17" i="22"/>
  <c r="AK17" i="22" s="1"/>
  <c r="AJ18" i="22"/>
  <c r="AK18" i="22" s="1"/>
  <c r="AJ19" i="22"/>
  <c r="AK19" i="22" s="1"/>
  <c r="AJ20" i="22"/>
  <c r="AK20" i="22" s="1"/>
  <c r="AJ21" i="22"/>
  <c r="AK21" i="22" s="1"/>
  <c r="AJ22" i="22"/>
  <c r="AK22" i="22" s="1"/>
  <c r="AJ23" i="22"/>
  <c r="AK23" i="22" s="1"/>
  <c r="AJ24" i="22"/>
  <c r="AK24" i="22" s="1"/>
  <c r="AJ25" i="22"/>
  <c r="AK25" i="22" s="1"/>
  <c r="AJ26" i="22"/>
  <c r="AK26" i="22" s="1"/>
  <c r="AJ27" i="22"/>
  <c r="AK27" i="22" s="1"/>
  <c r="AJ28" i="22"/>
  <c r="AK28" i="22" s="1"/>
  <c r="AJ29" i="22"/>
  <c r="AK29" i="22" s="1"/>
  <c r="AJ30" i="22"/>
  <c r="AK30" i="22" s="1"/>
  <c r="AJ31" i="22"/>
  <c r="AK31" i="22" s="1"/>
  <c r="AJ32" i="22"/>
  <c r="AK32" i="22" s="1"/>
  <c r="AJ33" i="22"/>
  <c r="AK33" i="22" s="1"/>
  <c r="AJ34" i="22"/>
  <c r="AJ35" i="22"/>
  <c r="AJ36" i="22"/>
  <c r="AJ37" i="22"/>
  <c r="AJ38" i="22"/>
  <c r="AK38" i="22" s="1"/>
  <c r="AJ39" i="22"/>
  <c r="AK39" i="22" s="1"/>
  <c r="AJ40" i="22"/>
  <c r="AK40" i="22" s="1"/>
  <c r="AJ41" i="22"/>
  <c r="AK41" i="22" s="1"/>
  <c r="AJ42" i="22"/>
  <c r="AK42" i="22" s="1"/>
  <c r="AJ43" i="22"/>
  <c r="AK43" i="22" s="1"/>
  <c r="AJ44" i="22"/>
  <c r="AJ45" i="22"/>
  <c r="AJ46" i="22"/>
  <c r="AJ47" i="22"/>
  <c r="AJ48" i="22"/>
  <c r="AJ49" i="22"/>
  <c r="AJ50" i="22"/>
  <c r="AJ51" i="22"/>
  <c r="AJ52" i="22"/>
  <c r="AJ53" i="22"/>
  <c r="AJ54" i="22"/>
  <c r="AJ55" i="22"/>
  <c r="AK55" i="22" s="1"/>
  <c r="AJ56" i="22"/>
  <c r="AK56" i="22" s="1"/>
  <c r="AJ57" i="22"/>
  <c r="AK57" i="22" s="1"/>
  <c r="AJ58" i="22"/>
  <c r="AK58" i="22" s="1"/>
  <c r="AJ59" i="22"/>
  <c r="AK59" i="22" s="1"/>
  <c r="AJ60" i="22"/>
  <c r="AK60" i="22" s="1"/>
  <c r="AJ61" i="22"/>
  <c r="AK61" i="22" s="1"/>
  <c r="AJ62" i="22"/>
  <c r="AK62" i="22" s="1"/>
  <c r="AJ63" i="22"/>
  <c r="AK63" i="22" s="1"/>
  <c r="AJ64" i="22"/>
  <c r="AK64" i="22" s="1"/>
  <c r="AJ65" i="22"/>
  <c r="AK65" i="22" s="1"/>
  <c r="AJ66" i="22"/>
  <c r="AK66" i="22" s="1"/>
  <c r="AJ67" i="22"/>
  <c r="AK67" i="22" s="1"/>
  <c r="AJ68" i="22"/>
  <c r="AJ69" i="22"/>
  <c r="AK69" i="22" s="1"/>
  <c r="AJ70" i="22"/>
  <c r="AK70" i="22" s="1"/>
  <c r="AJ71" i="22"/>
  <c r="AJ72" i="22"/>
  <c r="AJ73" i="22"/>
  <c r="AJ74" i="22"/>
  <c r="AK74" i="22" s="1"/>
  <c r="AJ75" i="22"/>
  <c r="AK75" i="22" s="1"/>
  <c r="AJ76" i="22"/>
  <c r="AK76" i="22" s="1"/>
  <c r="AJ77" i="22"/>
  <c r="AK77" i="22" s="1"/>
  <c r="AJ78" i="22"/>
  <c r="AK78" i="22" s="1"/>
  <c r="AJ79" i="22"/>
  <c r="AK79" i="22" s="1"/>
  <c r="AJ80" i="22"/>
  <c r="AJ81" i="22"/>
  <c r="AJ82" i="22"/>
  <c r="AJ83" i="22"/>
  <c r="AJ84" i="22"/>
  <c r="AJ85" i="22"/>
  <c r="AK85" i="22" s="1"/>
  <c r="AJ86" i="22"/>
  <c r="AK86" i="22" s="1"/>
  <c r="AJ87" i="22"/>
  <c r="AK87" i="22" s="1"/>
  <c r="AJ88" i="22"/>
  <c r="AJ89" i="22"/>
  <c r="AJ90" i="22"/>
  <c r="AJ91" i="22"/>
  <c r="AJ92" i="22"/>
  <c r="AJ93" i="22"/>
  <c r="AJ94" i="22"/>
  <c r="AJ95" i="22"/>
  <c r="AJ96" i="22"/>
  <c r="AJ97" i="22"/>
  <c r="AJ98" i="22"/>
  <c r="AJ99" i="22"/>
  <c r="AJ100" i="22"/>
  <c r="AJ101" i="22"/>
  <c r="AJ102" i="22"/>
  <c r="AJ103" i="22"/>
  <c r="AJ104" i="22"/>
  <c r="AJ105" i="22"/>
  <c r="AK105" i="22" s="1"/>
  <c r="AJ106" i="22"/>
  <c r="AJ107" i="22"/>
  <c r="AJ108" i="22"/>
  <c r="AJ109" i="22"/>
  <c r="AJ110" i="22"/>
  <c r="AJ111" i="22"/>
  <c r="AJ112" i="22"/>
  <c r="AJ113" i="22"/>
  <c r="AJ114" i="22"/>
  <c r="AK114" i="22" s="1"/>
  <c r="AJ115" i="22"/>
  <c r="AK115" i="22" s="1"/>
  <c r="AJ116" i="22"/>
  <c r="AK116" i="22" s="1"/>
  <c r="AJ118" i="22"/>
  <c r="AK118" i="22" s="1"/>
  <c r="AJ119" i="22"/>
  <c r="AK119" i="22" s="1"/>
  <c r="AJ120" i="22"/>
  <c r="AK120" i="22" s="1"/>
  <c r="AJ121" i="22"/>
  <c r="AK121" i="22" s="1"/>
  <c r="AJ122" i="22"/>
  <c r="AK122" i="22" s="1"/>
  <c r="AJ123" i="22"/>
  <c r="AK123" i="22" s="1"/>
  <c r="AJ124" i="22"/>
  <c r="AK124" i="22" s="1"/>
  <c r="AJ125" i="22"/>
  <c r="AK125" i="22" s="1"/>
  <c r="AJ126" i="22"/>
  <c r="AJ127" i="22"/>
  <c r="AK127" i="22" s="1"/>
  <c r="AJ128" i="22"/>
  <c r="AK128" i="22" s="1"/>
  <c r="AJ129" i="22"/>
  <c r="AK129" i="22" s="1"/>
  <c r="AJ130" i="22"/>
  <c r="AJ131" i="22"/>
  <c r="AK131" i="22" s="1"/>
  <c r="AJ132" i="22"/>
  <c r="AK132" i="22" s="1"/>
  <c r="AJ133" i="22"/>
  <c r="AK133" i="22" s="1"/>
  <c r="AJ134" i="22"/>
  <c r="AJ135" i="22"/>
  <c r="AK135" i="22" s="1"/>
  <c r="AJ136" i="22"/>
  <c r="AJ137" i="22"/>
  <c r="AK137" i="22" s="1"/>
  <c r="AJ138" i="22"/>
  <c r="AK138" i="22" s="1"/>
  <c r="AJ139" i="22"/>
  <c r="AK139" i="22" s="1"/>
  <c r="AJ140" i="22"/>
  <c r="AJ141" i="22"/>
  <c r="AJ142" i="22"/>
  <c r="AJ143" i="22"/>
  <c r="AJ144" i="22"/>
  <c r="AJ145" i="22"/>
  <c r="AJ146" i="22"/>
  <c r="AK146" i="22" s="1"/>
  <c r="AJ147" i="22"/>
  <c r="AJ148" i="22"/>
  <c r="AK148" i="22" s="1"/>
  <c r="AJ149" i="22"/>
  <c r="AJ150" i="22"/>
  <c r="AK150" i="22" s="1"/>
  <c r="AJ151" i="22"/>
  <c r="AK151" i="22" s="1"/>
  <c r="AJ152" i="22"/>
  <c r="AJ153" i="22"/>
  <c r="AK153" i="22" s="1"/>
  <c r="AJ154" i="22"/>
  <c r="AK154" i="22" s="1"/>
  <c r="AJ155" i="22"/>
  <c r="AK155" i="22" s="1"/>
  <c r="AJ156" i="22"/>
  <c r="AJ157" i="22"/>
  <c r="AJ158" i="22"/>
  <c r="AJ159" i="22"/>
  <c r="AJ160" i="22"/>
  <c r="AJ161" i="22"/>
  <c r="AJ162" i="22"/>
  <c r="AJ163" i="22"/>
  <c r="AJ164" i="22"/>
  <c r="AJ165" i="22"/>
  <c r="AK165" i="22" s="1"/>
  <c r="AJ166" i="22"/>
  <c r="AK166" i="22" s="1"/>
  <c r="AJ167" i="22"/>
  <c r="AK167" i="22" s="1"/>
  <c r="AF5" i="22"/>
  <c r="AF6" i="22"/>
  <c r="AF7" i="22"/>
  <c r="AF8" i="22"/>
  <c r="AG8" i="22" s="1"/>
  <c r="AF9" i="22"/>
  <c r="AF10" i="22"/>
  <c r="AF11" i="22"/>
  <c r="AG11" i="22" s="1"/>
  <c r="AF12" i="22"/>
  <c r="AF13" i="22"/>
  <c r="AF14" i="22"/>
  <c r="AG14" i="22" s="1"/>
  <c r="AF15" i="22"/>
  <c r="AF16" i="22"/>
  <c r="AF17" i="22"/>
  <c r="AF18" i="22"/>
  <c r="AF19" i="22"/>
  <c r="AF20" i="22"/>
  <c r="AG20" i="22" s="1"/>
  <c r="AF21" i="22"/>
  <c r="AF22" i="22"/>
  <c r="AG22" i="22" s="1"/>
  <c r="AF23" i="22"/>
  <c r="AF24" i="22"/>
  <c r="AG24" i="22" s="1"/>
  <c r="AF25" i="22"/>
  <c r="AF26" i="22"/>
  <c r="AF27" i="22"/>
  <c r="AF28" i="22"/>
  <c r="AF29" i="22"/>
  <c r="AF30" i="22"/>
  <c r="AF31" i="22"/>
  <c r="AF32" i="22"/>
  <c r="AF33" i="22"/>
  <c r="AF34" i="22"/>
  <c r="AF35" i="22"/>
  <c r="AG35" i="22" s="1"/>
  <c r="AF36" i="22"/>
  <c r="AG36" i="22" s="1"/>
  <c r="AF37" i="22"/>
  <c r="AF38" i="22"/>
  <c r="AG38" i="22" s="1"/>
  <c r="AF39" i="22"/>
  <c r="AF40" i="22"/>
  <c r="AF41" i="22"/>
  <c r="AF42" i="22"/>
  <c r="AF43" i="22"/>
  <c r="AF44" i="22"/>
  <c r="AF45" i="22"/>
  <c r="AF47" i="22"/>
  <c r="AF48" i="22"/>
  <c r="AF49" i="22"/>
  <c r="AF50" i="22"/>
  <c r="AG50" i="22" s="1"/>
  <c r="AF51" i="22"/>
  <c r="AG51" i="22" s="1"/>
  <c r="AF52" i="22"/>
  <c r="AF53" i="22"/>
  <c r="AF54" i="22"/>
  <c r="AF55" i="22"/>
  <c r="AF56" i="22"/>
  <c r="AF57" i="22"/>
  <c r="AG57" i="22" s="1"/>
  <c r="AF58" i="22"/>
  <c r="AG58" i="22" s="1"/>
  <c r="AF59" i="22"/>
  <c r="AF60" i="22"/>
  <c r="AG60" i="22" s="1"/>
  <c r="AF61" i="22"/>
  <c r="AF62" i="22"/>
  <c r="AG62" i="22" s="1"/>
  <c r="AF63" i="22"/>
  <c r="AF64" i="22"/>
  <c r="AF65" i="22"/>
  <c r="AF66" i="22"/>
  <c r="AF67" i="22"/>
  <c r="AF68" i="22"/>
  <c r="AF69" i="22"/>
  <c r="AG69" i="22" s="1"/>
  <c r="AF70" i="22"/>
  <c r="AG70" i="22" s="1"/>
  <c r="AF71" i="22"/>
  <c r="AG71" i="22" s="1"/>
  <c r="AF72" i="22"/>
  <c r="AG72" i="22" s="1"/>
  <c r="AF73" i="22"/>
  <c r="AF74" i="22"/>
  <c r="AF75" i="22"/>
  <c r="AF76" i="22"/>
  <c r="AF77" i="22"/>
  <c r="AF78" i="22"/>
  <c r="AF79" i="22"/>
  <c r="AF80" i="22"/>
  <c r="AF81" i="22"/>
  <c r="AG81" i="22" s="1"/>
  <c r="AF82" i="22"/>
  <c r="AF83" i="22"/>
  <c r="AF84" i="22"/>
  <c r="AF85" i="22"/>
  <c r="AG85" i="22" s="1"/>
  <c r="AF86" i="22"/>
  <c r="AF87" i="22"/>
  <c r="AG87" i="22" s="1"/>
  <c r="AF88" i="22"/>
  <c r="AF89" i="22"/>
  <c r="AF90" i="22"/>
  <c r="AF91" i="22"/>
  <c r="AG91" i="22" s="1"/>
  <c r="AF92" i="22"/>
  <c r="AF93" i="22"/>
  <c r="AG93" i="22" s="1"/>
  <c r="AF94" i="22"/>
  <c r="AF95" i="22"/>
  <c r="AF96" i="22"/>
  <c r="AF97" i="22"/>
  <c r="AF98" i="22"/>
  <c r="AG98" i="22" s="1"/>
  <c r="AF99" i="22"/>
  <c r="AG99" i="22" s="1"/>
  <c r="AF100" i="22"/>
  <c r="AG100" i="22" s="1"/>
  <c r="AF101" i="22"/>
  <c r="AG101" i="22" s="1"/>
  <c r="AF102" i="22"/>
  <c r="AF103" i="22"/>
  <c r="AF104" i="22"/>
  <c r="AF105" i="22"/>
  <c r="AG105" i="22" s="1"/>
  <c r="AF106" i="22"/>
  <c r="AF107" i="22"/>
  <c r="AF108" i="22"/>
  <c r="AG108" i="22" s="1"/>
  <c r="AF109" i="22"/>
  <c r="AF110" i="22"/>
  <c r="AG110" i="22" s="1"/>
  <c r="AF111" i="22"/>
  <c r="AF112" i="22"/>
  <c r="AF113" i="22"/>
  <c r="AF115" i="22"/>
  <c r="AF116" i="22"/>
  <c r="AG116" i="22" s="1"/>
  <c r="AF118" i="22"/>
  <c r="AG118" i="22" s="1"/>
  <c r="AF119" i="22"/>
  <c r="AG119" i="22" s="1"/>
  <c r="AF120" i="22"/>
  <c r="AG120" i="22" s="1"/>
  <c r="AF121" i="22"/>
  <c r="AF122" i="22"/>
  <c r="AF123" i="22"/>
  <c r="AF124" i="22"/>
  <c r="AF125" i="22"/>
  <c r="AF126" i="22"/>
  <c r="AF127" i="22"/>
  <c r="AF128" i="22"/>
  <c r="AF129" i="22"/>
  <c r="AG129" i="22" s="1"/>
  <c r="AF130" i="22"/>
  <c r="AF131" i="22"/>
  <c r="AF132" i="22"/>
  <c r="AG132" i="22" s="1"/>
  <c r="AF133" i="22"/>
  <c r="AF134" i="22"/>
  <c r="AF135" i="22"/>
  <c r="AF136" i="22"/>
  <c r="AF137" i="22"/>
  <c r="AF138" i="22"/>
  <c r="AF139" i="22"/>
  <c r="AG139" i="22" s="1"/>
  <c r="AF140" i="22"/>
  <c r="AG140" i="22" s="1"/>
  <c r="AF141" i="22"/>
  <c r="AG141" i="22" s="1"/>
  <c r="AF142" i="22"/>
  <c r="AG142" i="22" s="1"/>
  <c r="AF143" i="22"/>
  <c r="AF144" i="22"/>
  <c r="AG144" i="22" s="1"/>
  <c r="AF145" i="22"/>
  <c r="AF146" i="22"/>
  <c r="AF147" i="22"/>
  <c r="AF148" i="22"/>
  <c r="AF149" i="22"/>
  <c r="AF150" i="22"/>
  <c r="AF151" i="22"/>
  <c r="AG151" i="22" s="1"/>
  <c r="AF152" i="22"/>
  <c r="AG152" i="22" s="1"/>
  <c r="AF153" i="22"/>
  <c r="AG153" i="22" s="1"/>
  <c r="AF154" i="22"/>
  <c r="AF155" i="22"/>
  <c r="AG155" i="22" s="1"/>
  <c r="AF156" i="22"/>
  <c r="AG156" i="22" s="1"/>
  <c r="AF157" i="22"/>
  <c r="AF158" i="22"/>
  <c r="AF159" i="22"/>
  <c r="AF160" i="22"/>
  <c r="AF161" i="22"/>
  <c r="AF162" i="22"/>
  <c r="AF163" i="22"/>
  <c r="AG163" i="22" s="1"/>
  <c r="AF164" i="22"/>
  <c r="AF165" i="22"/>
  <c r="AG165" i="22" s="1"/>
  <c r="AF166" i="22"/>
  <c r="AG166" i="22" s="1"/>
  <c r="AF167" i="22"/>
  <c r="AG167" i="22" s="1"/>
  <c r="AC122" i="22"/>
  <c r="AC133" i="22"/>
  <c r="AC134" i="22"/>
  <c r="AC145" i="22"/>
  <c r="AC146" i="22"/>
  <c r="AC148" i="22"/>
  <c r="Z52" i="22"/>
  <c r="X52" i="22"/>
  <c r="X53" i="22"/>
  <c r="AG114" i="22" l="1"/>
  <c r="AG113" i="22"/>
  <c r="AG137" i="22"/>
  <c r="AG54" i="22"/>
  <c r="AG53" i="22"/>
  <c r="AG23" i="22"/>
  <c r="AG82" i="22"/>
  <c r="AG143" i="22"/>
  <c r="AG131" i="22"/>
  <c r="AG130" i="22"/>
  <c r="AG21" i="22"/>
  <c r="AG10" i="22"/>
  <c r="AG115" i="22"/>
  <c r="AG154" i="22"/>
  <c r="AG68" i="22"/>
  <c r="AG126" i="22"/>
  <c r="AG65" i="22"/>
  <c r="AG164" i="22"/>
  <c r="AG125" i="22"/>
  <c r="AG59" i="22"/>
  <c r="AG42" i="22"/>
  <c r="AG128" i="22"/>
  <c r="AG41" i="22"/>
  <c r="AG30" i="22"/>
  <c r="AG127" i="22"/>
  <c r="AG80" i="22"/>
  <c r="AG32" i="22"/>
  <c r="AG31" i="22"/>
  <c r="AG7" i="22"/>
  <c r="AG150" i="22"/>
  <c r="AG67" i="22"/>
  <c r="AG6" i="22"/>
  <c r="AG19" i="22"/>
  <c r="AG161" i="22"/>
  <c r="AG78" i="22"/>
  <c r="AG56" i="22"/>
  <c r="AG34" i="22"/>
  <c r="AG17" i="22"/>
  <c r="AG29" i="22"/>
  <c r="AG66" i="22"/>
  <c r="AG162" i="22"/>
  <c r="AG79" i="22"/>
  <c r="AG18" i="22"/>
  <c r="AG138" i="22"/>
  <c r="AG77" i="22"/>
  <c r="AG55" i="22"/>
  <c r="AG33" i="22"/>
  <c r="AG160" i="22"/>
  <c r="AG148" i="22"/>
  <c r="AG136" i="22"/>
  <c r="AG124" i="22"/>
  <c r="AG76" i="22"/>
  <c r="AG64" i="22"/>
  <c r="AG52" i="22"/>
  <c r="AG40" i="22"/>
  <c r="AG28" i="22"/>
  <c r="AG16" i="22"/>
  <c r="AG159" i="22"/>
  <c r="AG147" i="22"/>
  <c r="AG135" i="22"/>
  <c r="AG123" i="22"/>
  <c r="AG111" i="22"/>
  <c r="AG75" i="22"/>
  <c r="AG63" i="22"/>
  <c r="AG39" i="22"/>
  <c r="AG27" i="22"/>
  <c r="AG15" i="22"/>
  <c r="AG146" i="22"/>
  <c r="AG122" i="22"/>
  <c r="AG74" i="22"/>
  <c r="AG26" i="22"/>
  <c r="AG133" i="22"/>
  <c r="AG61" i="22"/>
  <c r="AG25" i="22"/>
  <c r="AG158" i="22"/>
  <c r="AG134" i="22"/>
  <c r="AG157" i="22"/>
  <c r="AG145" i="22"/>
  <c r="AG121" i="22"/>
  <c r="AG109" i="22"/>
  <c r="AG73" i="22"/>
  <c r="AG13" i="22"/>
  <c r="AG12" i="22"/>
  <c r="X23" i="22"/>
  <c r="X32" i="22"/>
  <c r="X33" i="22"/>
  <c r="X34" i="22"/>
  <c r="X35" i="22"/>
  <c r="X36" i="22"/>
  <c r="X37" i="22"/>
  <c r="X38" i="22"/>
  <c r="X39" i="22"/>
  <c r="X40" i="22"/>
  <c r="X41" i="22"/>
  <c r="X42" i="22"/>
  <c r="X43" i="22"/>
  <c r="X54" i="22"/>
  <c r="X55" i="22"/>
  <c r="X56" i="22"/>
  <c r="X57" i="22"/>
  <c r="X58" i="22"/>
  <c r="X59" i="22"/>
  <c r="X60" i="22"/>
  <c r="X61" i="22"/>
  <c r="X62" i="22"/>
  <c r="X63" i="22"/>
  <c r="X64" i="22"/>
  <c r="X65" i="22"/>
  <c r="X66" i="22"/>
  <c r="X67" i="22"/>
  <c r="X68" i="22"/>
  <c r="X69" i="22"/>
  <c r="X70" i="22"/>
  <c r="X71" i="22"/>
  <c r="X72" i="22"/>
  <c r="X73" i="22"/>
  <c r="X74" i="22"/>
  <c r="X75" i="22"/>
  <c r="X76" i="22"/>
  <c r="X77" i="22"/>
  <c r="X78" i="22"/>
  <c r="X79" i="22"/>
  <c r="X80" i="22"/>
  <c r="X81" i="22"/>
  <c r="X82" i="22"/>
  <c r="X31" i="22"/>
  <c r="AB18" i="22"/>
  <c r="W9" i="22"/>
  <c r="X8" i="22"/>
  <c r="W8" i="22"/>
  <c r="Z8" i="22" s="1"/>
  <c r="AC108" i="22" l="1"/>
  <c r="AC109" i="22"/>
  <c r="AC110" i="22"/>
  <c r="AC114" i="22"/>
  <c r="AC115" i="22"/>
  <c r="AC116" i="22"/>
  <c r="AC118" i="22"/>
  <c r="AC156" i="22"/>
  <c r="AB8" i="22" l="1"/>
  <c r="AC8" i="22" s="1"/>
  <c r="AB13" i="22"/>
  <c r="AC13" i="22" s="1"/>
  <c r="AB14" i="22"/>
  <c r="AC14" i="22" s="1"/>
  <c r="AB15" i="22"/>
  <c r="AC15" i="22" s="1"/>
  <c r="AC18" i="22"/>
  <c r="AB25" i="22"/>
  <c r="AC25" i="22" s="1"/>
  <c r="AB27" i="22"/>
  <c r="AC27" i="22" s="1"/>
  <c r="AB29" i="22"/>
  <c r="AC29" i="22" s="1"/>
  <c r="AB36" i="22"/>
  <c r="AC36" i="22" s="1"/>
  <c r="AB44" i="22"/>
  <c r="AB52" i="22"/>
  <c r="AB68" i="22"/>
  <c r="AC68" i="22" s="1"/>
  <c r="AB69" i="22"/>
  <c r="AC69" i="22" s="1"/>
  <c r="AB70" i="22"/>
  <c r="AC70" i="22" s="1"/>
  <c r="AB77" i="22"/>
  <c r="AC77" i="22" s="1"/>
  <c r="AB81" i="22"/>
  <c r="AC81" i="22" s="1"/>
  <c r="AB82" i="22"/>
  <c r="AC82" i="22" s="1"/>
  <c r="Z5" i="22"/>
  <c r="AB5" i="22" s="1"/>
  <c r="Z6" i="22"/>
  <c r="AB6" i="22" s="1"/>
  <c r="AC6" i="22" s="1"/>
  <c r="Z9" i="22"/>
  <c r="AB9" i="22" s="1"/>
  <c r="AC9" i="22" s="1"/>
  <c r="Z10" i="22"/>
  <c r="AB10" i="22" s="1"/>
  <c r="AC10" i="22" s="1"/>
  <c r="Z11" i="22"/>
  <c r="AB11" i="22" s="1"/>
  <c r="AC11" i="22" s="1"/>
  <c r="Z12" i="22"/>
  <c r="AB12" i="22" s="1"/>
  <c r="AC12" i="22" s="1"/>
  <c r="Z13" i="22"/>
  <c r="Z14" i="22"/>
  <c r="Z15" i="22"/>
  <c r="Z16" i="22"/>
  <c r="AB16" i="22" s="1"/>
  <c r="AC16" i="22" s="1"/>
  <c r="Z17" i="22"/>
  <c r="AB17" i="22" s="1"/>
  <c r="AC17" i="22" s="1"/>
  <c r="Z18" i="22"/>
  <c r="Z19" i="22"/>
  <c r="AB19" i="22" s="1"/>
  <c r="AC19" i="22" s="1"/>
  <c r="Z20" i="22"/>
  <c r="AB20" i="22" s="1"/>
  <c r="AC20" i="22" s="1"/>
  <c r="Z21" i="22"/>
  <c r="AB21" i="22" s="1"/>
  <c r="AC21" i="22" s="1"/>
  <c r="Z22" i="22"/>
  <c r="AB22" i="22" s="1"/>
  <c r="AC22" i="22" s="1"/>
  <c r="Z23" i="22"/>
  <c r="AB23" i="22" s="1"/>
  <c r="AC23" i="22" s="1"/>
  <c r="Z24" i="22"/>
  <c r="AB24" i="22" s="1"/>
  <c r="AC24" i="22" s="1"/>
  <c r="Z25" i="22"/>
  <c r="Z26" i="22"/>
  <c r="AB26" i="22" s="1"/>
  <c r="AC26" i="22" s="1"/>
  <c r="Z27" i="22"/>
  <c r="Z28" i="22"/>
  <c r="AB28" i="22" s="1"/>
  <c r="AC28" i="22" s="1"/>
  <c r="Z29" i="22"/>
  <c r="Z30" i="22"/>
  <c r="AB30" i="22" s="1"/>
  <c r="AC30" i="22" s="1"/>
  <c r="Z31" i="22"/>
  <c r="AB31" i="22" s="1"/>
  <c r="AC31" i="22" s="1"/>
  <c r="Z32" i="22"/>
  <c r="AB32" i="22" s="1"/>
  <c r="AC32" i="22" s="1"/>
  <c r="Z33" i="22"/>
  <c r="AB33" i="22" s="1"/>
  <c r="AC33" i="22" s="1"/>
  <c r="Z34" i="22"/>
  <c r="AB34" i="22" s="1"/>
  <c r="AC34" i="22" s="1"/>
  <c r="Z35" i="22"/>
  <c r="AB35" i="22" s="1"/>
  <c r="AC35" i="22" s="1"/>
  <c r="Z36" i="22"/>
  <c r="Z37" i="22"/>
  <c r="AB37" i="22" s="1"/>
  <c r="Z38" i="22"/>
  <c r="AB38" i="22" s="1"/>
  <c r="Z39" i="22"/>
  <c r="AB39" i="22" s="1"/>
  <c r="AC39" i="22" s="1"/>
  <c r="Z40" i="22"/>
  <c r="AB40" i="22" s="1"/>
  <c r="AC40" i="22" s="1"/>
  <c r="Z41" i="22"/>
  <c r="AB41" i="22" s="1"/>
  <c r="AC41" i="22" s="1"/>
  <c r="Z42" i="22"/>
  <c r="AB42" i="22" s="1"/>
  <c r="AC42" i="22" s="1"/>
  <c r="Z43" i="22"/>
  <c r="AB43" i="22" s="1"/>
  <c r="AC43" i="22" s="1"/>
  <c r="Z44" i="22"/>
  <c r="Z45" i="22"/>
  <c r="AB45" i="22" s="1"/>
  <c r="Z46" i="22"/>
  <c r="AB46" i="22" s="1"/>
  <c r="Z47" i="22"/>
  <c r="AB47" i="22" s="1"/>
  <c r="Z48" i="22"/>
  <c r="AB48" i="22" s="1"/>
  <c r="Z49" i="22"/>
  <c r="AB49" i="22" s="1"/>
  <c r="Z50" i="22"/>
  <c r="AB50" i="22" s="1"/>
  <c r="Z51" i="22"/>
  <c r="AB51" i="22" s="1"/>
  <c r="Z53" i="22"/>
  <c r="AB53" i="22" s="1"/>
  <c r="Z54" i="22"/>
  <c r="AB54" i="22" s="1"/>
  <c r="AC54" i="22" s="1"/>
  <c r="Z55" i="22"/>
  <c r="AB55" i="22" s="1"/>
  <c r="AC55" i="22" s="1"/>
  <c r="Z56" i="22"/>
  <c r="AB56" i="22" s="1"/>
  <c r="AC56" i="22" s="1"/>
  <c r="Z57" i="22"/>
  <c r="AB57" i="22" s="1"/>
  <c r="AC57" i="22" s="1"/>
  <c r="Z58" i="22"/>
  <c r="AB58" i="22" s="1"/>
  <c r="AC58" i="22" s="1"/>
  <c r="Z59" i="22"/>
  <c r="AB59" i="22" s="1"/>
  <c r="AC59" i="22" s="1"/>
  <c r="Z60" i="22"/>
  <c r="AB60" i="22" s="1"/>
  <c r="AC60" i="22" s="1"/>
  <c r="Z61" i="22"/>
  <c r="AB61" i="22" s="1"/>
  <c r="Z62" i="22"/>
  <c r="AB62" i="22" s="1"/>
  <c r="AC62" i="22" s="1"/>
  <c r="Z63" i="22"/>
  <c r="AB63" i="22" s="1"/>
  <c r="AC63" i="22" s="1"/>
  <c r="Z64" i="22"/>
  <c r="AB64" i="22" s="1"/>
  <c r="AC64" i="22" s="1"/>
  <c r="Z65" i="22"/>
  <c r="AB65" i="22" s="1"/>
  <c r="Z66" i="22"/>
  <c r="AB66" i="22" s="1"/>
  <c r="AC66" i="22" s="1"/>
  <c r="Z67" i="22"/>
  <c r="AB67" i="22" s="1"/>
  <c r="AC67" i="22" s="1"/>
  <c r="Z68" i="22"/>
  <c r="Z71" i="22"/>
  <c r="AB71" i="22" s="1"/>
  <c r="AC71" i="22" s="1"/>
  <c r="Z72" i="22"/>
  <c r="AB72" i="22" s="1"/>
  <c r="AC72" i="22" s="1"/>
  <c r="Z73" i="22"/>
  <c r="AB73" i="22" s="1"/>
  <c r="AC73" i="22" s="1"/>
  <c r="Z74" i="22"/>
  <c r="AB74" i="22" s="1"/>
  <c r="AC74" i="22" s="1"/>
  <c r="Z75" i="22"/>
  <c r="AB75" i="22" s="1"/>
  <c r="AC75" i="22" s="1"/>
  <c r="Z76" i="22"/>
  <c r="AB76" i="22" s="1"/>
  <c r="AC76" i="22" s="1"/>
  <c r="Z77" i="22"/>
  <c r="Z78" i="22"/>
  <c r="AB78" i="22" s="1"/>
  <c r="AC78" i="22" s="1"/>
  <c r="Z79" i="22"/>
  <c r="AB79" i="22" s="1"/>
  <c r="AC79" i="22" s="1"/>
  <c r="Z80" i="22"/>
  <c r="AB80" i="22" s="1"/>
  <c r="AC80" i="22" s="1"/>
  <c r="Z4" i="22"/>
  <c r="AB4" i="22" s="1"/>
  <c r="W109" i="22"/>
  <c r="W111" i="22"/>
  <c r="W112" i="22"/>
  <c r="W113" i="22"/>
  <c r="W118" i="22"/>
  <c r="W108" i="22"/>
  <c r="Z93" i="22"/>
  <c r="AB93" i="22" s="1"/>
  <c r="Z84" i="22"/>
  <c r="Z85" i="22"/>
  <c r="Z86" i="22"/>
  <c r="Z87" i="22"/>
  <c r="Z88" i="22"/>
  <c r="Z89" i="22"/>
  <c r="AB89" i="22" s="1"/>
  <c r="AC89" i="22" s="1"/>
  <c r="Z90" i="22"/>
  <c r="AB90" i="22" s="1"/>
  <c r="Z91" i="22"/>
  <c r="AB91" i="22" s="1"/>
  <c r="AC91" i="22" s="1"/>
  <c r="Z92" i="22"/>
  <c r="AB92" i="22" s="1"/>
  <c r="AC92" i="22" s="1"/>
  <c r="Z94" i="22"/>
  <c r="AB94" i="22" s="1"/>
  <c r="Z95" i="22"/>
  <c r="AB95" i="22" s="1"/>
  <c r="Z96" i="22"/>
  <c r="AB96" i="22" s="1"/>
  <c r="Z97" i="22"/>
  <c r="AB97" i="22" s="1"/>
  <c r="AC97" i="22" s="1"/>
  <c r="Z98" i="22"/>
  <c r="AB98" i="22" s="1"/>
  <c r="Z99" i="22"/>
  <c r="AB99" i="22" s="1"/>
  <c r="Z100" i="22"/>
  <c r="AB100" i="22" s="1"/>
  <c r="Z101" i="22"/>
  <c r="AB101" i="22" s="1"/>
  <c r="AC101" i="22" s="1"/>
  <c r="Z102" i="22"/>
  <c r="AB102" i="22" s="1"/>
  <c r="Z103" i="22"/>
  <c r="AB103" i="22" s="1"/>
  <c r="AC103" i="22" s="1"/>
  <c r="Z104" i="22"/>
  <c r="AB104" i="22" s="1"/>
  <c r="Z105" i="22"/>
  <c r="AB105" i="22" s="1"/>
  <c r="Z106" i="22"/>
  <c r="AB106" i="22" s="1"/>
  <c r="Z107" i="22"/>
  <c r="AB107" i="22" s="1"/>
  <c r="Z83" i="22"/>
  <c r="Z158" i="22"/>
  <c r="AB158" i="22" s="1"/>
  <c r="Z159" i="22"/>
  <c r="AB159" i="22" s="1"/>
  <c r="AC159" i="22" s="1"/>
  <c r="Z160" i="22"/>
  <c r="AB160" i="22" s="1"/>
  <c r="AC160" i="22" s="1"/>
  <c r="Z161" i="22"/>
  <c r="AB161" i="22" s="1"/>
  <c r="AC161" i="22" s="1"/>
  <c r="Z162" i="22"/>
  <c r="AB162" i="22" s="1"/>
  <c r="AC162" i="22" s="1"/>
  <c r="Z163" i="22"/>
  <c r="AB163" i="22" s="1"/>
  <c r="AC163" i="22" s="1"/>
  <c r="Z164" i="22"/>
  <c r="AB164" i="22" s="1"/>
  <c r="AC164" i="22" s="1"/>
  <c r="Z165" i="22"/>
  <c r="AB165" i="22" s="1"/>
  <c r="AC165" i="22" s="1"/>
  <c r="Z166" i="22"/>
  <c r="AB166" i="22" s="1"/>
  <c r="AC166" i="22" s="1"/>
  <c r="Z167" i="22"/>
  <c r="AB167" i="22" s="1"/>
  <c r="AC167" i="22" s="1"/>
  <c r="Z157" i="22"/>
  <c r="AB157" i="22" s="1"/>
  <c r="AC157" i="22" s="1"/>
  <c r="X7" i="22" l="1"/>
  <c r="AJ4" i="22" l="1"/>
  <c r="AN4" i="22" l="1"/>
  <c r="AF4" i="22"/>
  <c r="AG5" i="22" l="1"/>
  <c r="W7" i="22"/>
  <c r="Z7" i="22" s="1"/>
  <c r="AB7" i="22" s="1"/>
  <c r="AC7" i="22" s="1"/>
  <c r="W110" i="22" l="1"/>
</calcChain>
</file>

<file path=xl/sharedStrings.xml><?xml version="1.0" encoding="utf-8"?>
<sst xmlns="http://schemas.openxmlformats.org/spreadsheetml/2006/main" count="2957" uniqueCount="1033">
  <si>
    <t>DES01 Monitoreo de Indicadores para Resultados</t>
  </si>
  <si>
    <t>Información del Programa</t>
  </si>
  <si>
    <t>INDICADORES</t>
  </si>
  <si>
    <t>PARAMETRIZACIÓN</t>
  </si>
  <si>
    <t>PRIMER TRIMESTRE</t>
  </si>
  <si>
    <t>SEGUNDO TRIMESTRE</t>
  </si>
  <si>
    <t>TERCER TRIMESTRE</t>
  </si>
  <si>
    <t>CUARTO TRIMESTRE</t>
  </si>
  <si>
    <t>AVANCE ANUAL DE CUMPLIMIENTO</t>
  </si>
  <si>
    <t>Entidad Fiscalizada</t>
  </si>
  <si>
    <t>Ejercicio Fiscal</t>
  </si>
  <si>
    <t xml:space="preserve">Periodo </t>
  </si>
  <si>
    <t>Eje o Acuerdo del PMD</t>
  </si>
  <si>
    <t>Programa Presupuestario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</si>
  <si>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</si>
  <si>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</si>
  <si>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</si>
  <si>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</si>
  <si>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</si>
  <si>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</si>
  <si>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</si>
  <si>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</si>
  <si>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</si>
  <si>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</si>
  <si>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</si>
  <si>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</si>
  <si>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</si>
  <si>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Límite superior del semáforo rojo (%)</t>
  </si>
  <si>
    <t>Límite superior del semáforo amarillo (%)</t>
  </si>
  <si>
    <t>Límite superior del semáforo verde (%)</t>
  </si>
  <si>
    <t>Meta anual programada</t>
  </si>
  <si>
    <t>Meta anual ajustada</t>
  </si>
  <si>
    <t>Unidad de medida de la meta anual ajustada</t>
  </si>
  <si>
    <t xml:space="preserve">Meta programada </t>
  </si>
  <si>
    <t>Meta alcanzada</t>
  </si>
  <si>
    <t>Porcentaje alcanzado</t>
  </si>
  <si>
    <t>Semáforo</t>
  </si>
  <si>
    <t>Meta anual alcanzada</t>
  </si>
  <si>
    <t xml:space="preserve">Porcentaje de avance alcanzado </t>
  </si>
  <si>
    <t>Huichapan</t>
  </si>
  <si>
    <t>Fin</t>
  </si>
  <si>
    <t>Porcentaje de solicitudes atendidas en materia de cada Comisión Edilicia</t>
  </si>
  <si>
    <t>Estratégico</t>
  </si>
  <si>
    <t>Eficacia</t>
  </si>
  <si>
    <t>Trimestral</t>
  </si>
  <si>
    <t>Ascendente</t>
  </si>
  <si>
    <t>Porcentaje</t>
  </si>
  <si>
    <t>Propósito</t>
  </si>
  <si>
    <t>Gestión</t>
  </si>
  <si>
    <t>Descendente</t>
  </si>
  <si>
    <t>Anual</t>
  </si>
  <si>
    <t>Acuerdo 1. Por un Huichapan Seguro, Justo y Honesto</t>
  </si>
  <si>
    <t>Medir el impacto global de las acciones para la recuperación de la paz en Huichapan, tomando en cuenta la disminución de la incidencia delictiva de los delitos del fuero común</t>
  </si>
  <si>
    <t>(((numero de incidencia delictiva de delitos del fuero común) - (numero de incidencia delictiva de delitos del fuero común del año anterior)*100)/5)</t>
  </si>
  <si>
    <t>Reportes de incidencia delictiva municipal (nueva metodología)</t>
  </si>
  <si>
    <t xml:space="preserve">Porcentaje de la  Eficiencia en la Prevención del Delito </t>
  </si>
  <si>
    <t>Medir la Eficiencia en la Prevención del Delito (IEPD) tiene como objetivo medir el éxito de las iniciativas de prevención y la efectividad de las acciones preventivas llevadas a cabo en el municipio.</t>
  </si>
  <si>
    <t>Tasa de participación ciudadana: Porcentaje de personas que asisten a las actividades preventivas en comparación con la población total.</t>
  </si>
  <si>
    <t>Mide la  relación del porcentaje de personas que asisten a las capacitaciones que asisten a las actividades preventivas para reducir la incidencia de delitos y fomentar una cultura de seguridad y denuncia en la comunidad.</t>
  </si>
  <si>
    <t>Registros de capacitaciones, cursos y/o talleres impartidos</t>
  </si>
  <si>
    <t>Cantidad</t>
  </si>
  <si>
    <t>Secretaría de Seguridad Pública, Tránsito, Vialidad y Protección Ciudadana</t>
  </si>
  <si>
    <t>Componente 1 SSPTVyPC</t>
  </si>
  <si>
    <t>Acciones enfocadas a la prevención social de la violencia</t>
  </si>
  <si>
    <t>Actividad A1C1 SSPTVyPC</t>
  </si>
  <si>
    <t xml:space="preserve">Actividad A2C1 SSPTVyPC
</t>
  </si>
  <si>
    <t>Mide la cantidad de charlas impartidas en escuelas de nivel básico y medio superior</t>
  </si>
  <si>
    <t>Mide la cantidad de capacitaciones impartidas a grupos sociales para fomentar la cultura de la denuncia</t>
  </si>
  <si>
    <t>Número de charlas informativas brindadas de seguridad pública</t>
  </si>
  <si>
    <t xml:space="preserve">Número de capacitaciones realizadas
</t>
  </si>
  <si>
    <t>Total de charlas impartidas en el periodo / Total de escuelas objetivo × 100</t>
  </si>
  <si>
    <t xml:space="preserve">Total de charlas impartidas en el periodo / Total de escuelas objetivo × 100
</t>
  </si>
  <si>
    <t>Mide el alcance de las acciones informativas en instituciones educativas como mecanismo de prevención social</t>
  </si>
  <si>
    <t>Refleja el esfuerzo institucional en dotar a la población de herramientas para denunciar actos delictivos</t>
  </si>
  <si>
    <t>Componente  2 SSPTVyPC</t>
  </si>
  <si>
    <t xml:space="preserve">Actividad A3C2 SSPTVyPC
</t>
  </si>
  <si>
    <t xml:space="preserve">Actividad A2C2 SSPTVyPC
</t>
  </si>
  <si>
    <t>Actividad A1C2 SSPTVyPC</t>
  </si>
  <si>
    <t xml:space="preserve">Mide la frecuencia de las campañas destinadas a captar nuevos elementos policiacos
</t>
  </si>
  <si>
    <t xml:space="preserve">Mide la cantidad de oficiales que han recibido capacitación en técnicas y derechos humanos
</t>
  </si>
  <si>
    <t xml:space="preserve">Mide la implementación de puntos estratégicos para la seguridad ciudadana
</t>
  </si>
  <si>
    <t xml:space="preserve">Número de policías capacitados
</t>
  </si>
  <si>
    <t xml:space="preserve">Número de puntos de control y vigilancia instalados
</t>
  </si>
  <si>
    <t xml:space="preserve">Total de campañas realizadas en el periodo
</t>
  </si>
  <si>
    <t xml:space="preserve">Total de policías capacitados / Total de policías activos × 100
</t>
  </si>
  <si>
    <t xml:space="preserve">Total de puntos instalados en el periodo
</t>
  </si>
  <si>
    <t>Evalúa el esfuerzo por fortalecer el cuerpo policial del municipio</t>
  </si>
  <si>
    <t>Indica el nivel de profesionalización y actualización del personal de seguridad</t>
  </si>
  <si>
    <t>Refleja el fortalecimiento de la presencia territorial de las fuerzas del orden</t>
  </si>
  <si>
    <t xml:space="preserve">Componente  3 SSPTVyPC
</t>
  </si>
  <si>
    <t>Actividad A1C3 SSPTVyPC</t>
  </si>
  <si>
    <t xml:space="preserve">Actividad A2C3 SSPTVyPC
</t>
  </si>
  <si>
    <t>Mide el grado de actualización o mejora de la señalización vial existente</t>
  </si>
  <si>
    <t>Mide el esfuerzo de educación vial dirigido a la ciudadanía</t>
  </si>
  <si>
    <t xml:space="preserve">Porcentaje de señalización vial optimizada
</t>
  </si>
  <si>
    <t>Número de campañas de concientización vial realizadas</t>
  </si>
  <si>
    <t xml:space="preserve">Total de señalizaciones optimizadas / Total de señalizaciones existentes × 100
</t>
  </si>
  <si>
    <t xml:space="preserve">Refleja el estado de la infraestructura vial en cuanto a señalización
</t>
  </si>
  <si>
    <t>Evalúa la promoción de la cultura vial y la prevención de accidentes</t>
  </si>
  <si>
    <t xml:space="preserve">Componente  4 SSPTVyPC
</t>
  </si>
  <si>
    <t>Actividad A1C4 SSPTVyPC</t>
  </si>
  <si>
    <t xml:space="preserve">Actividad A2C4 SSPTVyPC
</t>
  </si>
  <si>
    <t>Mide la cobertura de capacitación para respuesta inmediata ante emergencias</t>
  </si>
  <si>
    <t xml:space="preserve">Mide la cantidad de ejercicios prácticos de preparación ante emergencias
</t>
  </si>
  <si>
    <t>Número de personas capacitadas en primeros auxilios y rescate</t>
  </si>
  <si>
    <t>Número de simulacros realizados</t>
  </si>
  <si>
    <t xml:space="preserve">Total de personas capacitadas / Población objetivo × 100
</t>
  </si>
  <si>
    <t xml:space="preserve">Total de simulacros realizados en el periodo
</t>
  </si>
  <si>
    <t xml:space="preserve">Mide la preparación ciudadana ante situaciones de riesgo
</t>
  </si>
  <si>
    <t>Indica la frecuencia con la que se practican protocolos de respuesta ante desastres</t>
  </si>
  <si>
    <t>Mide el número de actividades informativas dirigidas a la población</t>
  </si>
  <si>
    <t>Número de campañas de sensibilización sobre Derechos Humanos en seguridad pública</t>
  </si>
  <si>
    <t xml:space="preserve">Evalúa el esfuerzo institucional por promover el respeto y conocimiento de los derechos fundamentales
</t>
  </si>
  <si>
    <t>Mide el avance de acciones realizadas para prevenir la violencia con participación ciudadana</t>
  </si>
  <si>
    <t>(Número de acciones de prevención implementadas / Número total de acciones programadas) × 100</t>
  </si>
  <si>
    <t>Indica el grado de cumplimiento de estrategias enfocadas en la prevención social con enfoque comunitario</t>
  </si>
  <si>
    <t xml:space="preserve">Evalúa la mejora en presencia, formación y equipamiento de las fuerzas de seguridad municipales
</t>
  </si>
  <si>
    <t>Grado de fortalecimiento de la operatividad policial</t>
  </si>
  <si>
    <t>(Acciones ejecutadas en seguridad / Acciones programadas en seguridad) × 100</t>
  </si>
  <si>
    <t>Refleja el avance en profesionalización, presencia y operatividad del cuerpo policial local</t>
  </si>
  <si>
    <t>Nivel de mejora en movilidad y control vial</t>
  </si>
  <si>
    <t xml:space="preserve">Nivel de mejora en movilidad y control vial
</t>
  </si>
  <si>
    <t>(Acciones viales implementadas / Acciones viales planificadas) × 100</t>
  </si>
  <si>
    <t>Indica la efectividad de las intervenciones en movilidad y cultura vial para reducir riesgos</t>
  </si>
  <si>
    <t>Evalúa el grado de ejecución de actividades enfocadas en capacitación, infraestructura y simulacros</t>
  </si>
  <si>
    <t xml:space="preserve">Protección Civil y Respuesta ante Emergencias
</t>
  </si>
  <si>
    <t>(Acciones de protección civil realizadas / Acciones previstas) × 100</t>
  </si>
  <si>
    <t>Refleja el nivel de preparación institucional y ciudadana ante situaciones de riesgo o emergencia</t>
  </si>
  <si>
    <t xml:space="preserve">Nivel de promoción y defensa de los Derechos Humanos	</t>
  </si>
  <si>
    <t xml:space="preserve">Mide el esfuerzo en difusión, sensibilización y formación en derechos humanos
</t>
  </si>
  <si>
    <t xml:space="preserve">(Número de campañas realizadas / Campañas previstas) × 100
</t>
  </si>
  <si>
    <t>Indica el compromiso institucional por fomentar el respeto y conocimiento de los derechos fundamentales</t>
  </si>
  <si>
    <t>Tesorería Municipal</t>
  </si>
  <si>
    <t xml:space="preserve">2M  Huichapan Responsable, justo y honesto </t>
  </si>
  <si>
    <t>Dirección de Turismo</t>
  </si>
  <si>
    <t xml:space="preserve">Propósito </t>
  </si>
  <si>
    <t>Componente 1</t>
  </si>
  <si>
    <t>Actividad 1 C1</t>
  </si>
  <si>
    <t>Actividad 2 C1</t>
  </si>
  <si>
    <t>Actividad 1 C2</t>
  </si>
  <si>
    <t>Componente 2</t>
  </si>
  <si>
    <t>Actividad 2 C2</t>
  </si>
  <si>
    <t>Actividad 1 C3</t>
  </si>
  <si>
    <t>Actividad 1 C4</t>
  </si>
  <si>
    <t>Actividad 1 C5</t>
  </si>
  <si>
    <t>Actividad 2 C3</t>
  </si>
  <si>
    <t>Actividad 2 C4</t>
  </si>
  <si>
    <t>Actividad 2 C5</t>
  </si>
  <si>
    <t>Componente 3</t>
  </si>
  <si>
    <t>Componente 4</t>
  </si>
  <si>
    <t>Componente 5</t>
  </si>
  <si>
    <t>El municipio de Huichapan incrementa el flujo turístico y mejora la derrama económica local</t>
  </si>
  <si>
    <t>La comunidad turística local participa activamente en el Consejo Municipal de Turismo</t>
  </si>
  <si>
    <t>Consejo de Turismo Municipal creado y operado</t>
  </si>
  <si>
    <t>Elaboración del Plan Estratégico de Turismo completado</t>
  </si>
  <si>
    <t>Nuevos productos turísticos desarrollados y comercializados</t>
  </si>
  <si>
    <t>Rutas temáticas turísticas diseñadas y promocionadas</t>
  </si>
  <si>
    <t>Mayor visibilidad y atracción del destino en medios y ferias</t>
  </si>
  <si>
    <t>Campañas de promoción turística implementadas</t>
  </si>
  <si>
    <t>Asistencia a ferias y eventos turísticos</t>
  </si>
  <si>
    <t>Contribuir al desarrollo pleno de las mujeres mediante la erradicación de la violencia de género</t>
  </si>
  <si>
    <t>Mujeres de Huichapan acceden a servicios de atención y empoderamiento</t>
  </si>
  <si>
    <t>Servicios de atención psicológica, jurídica y social han sido brindados</t>
  </si>
  <si>
    <t>Mujeres reciben atención psicológica</t>
  </si>
  <si>
    <t>Mujeres reciben orientación legal</t>
  </si>
  <si>
    <t>Campañas de prevención de violencia han sido ejecutadas</t>
  </si>
  <si>
    <t>Materiales informativos han sido entregados</t>
  </si>
  <si>
    <t>Eventos de sensibilización han sido realizados</t>
  </si>
  <si>
    <t>Programas educativos han sido ejecutados</t>
  </si>
  <si>
    <t>Personal escolar capacitado ha sido formado</t>
  </si>
  <si>
    <t>Escuelas han sido impactadas con talleres</t>
  </si>
  <si>
    <t>Talleres de capacitación económica han sido aplicados</t>
  </si>
  <si>
    <t>Mujeres han sido capacitadas</t>
  </si>
  <si>
    <t>Emprendimientos han sido apoyados</t>
  </si>
  <si>
    <t>Contribuir al desarrollo sostenible mediante el fortalecimiento estructural del sistema de gestión pública</t>
  </si>
  <si>
    <t>Ciudadanía de Huichapan incrementa su confianza en la administración pública</t>
  </si>
  <si>
    <t>Plataforma digital de transparencia implementada y utilizada</t>
  </si>
  <si>
    <t>Información pública relevante publicada periódicamente</t>
  </si>
  <si>
    <t>Talleres de capacitación sobre transparencia impartidos</t>
  </si>
  <si>
    <t>Recaudación de ingresos municipales incrementada mediante estrategias eficientes</t>
  </si>
  <si>
    <t>Padrón catastral actualizado y digitalizado</t>
  </si>
  <si>
    <t>Sesiones de capacitación sobre PbR y SED ejecutadas</t>
  </si>
  <si>
    <t>Mecanismos de control interno fortalecidos mediante acciones normativas y operativas</t>
  </si>
  <si>
    <t>Manuales operativos y de control actualizados y aprobados</t>
  </si>
  <si>
    <t>Participación ciudadana fortalecida en la vigilancia del gasto público</t>
  </si>
  <si>
    <t>Consultas ciudadanas llevadas a cabo para decisiones públicas</t>
  </si>
  <si>
    <t>3O Gobierno Cercano</t>
  </si>
  <si>
    <t>Secretaría General</t>
  </si>
  <si>
    <t>3o Gobierno Cercano</t>
  </si>
  <si>
    <t>Contribuir al fortalecimiento de la gobernanza local mediante el aumento de la cobertura y frecuencia de acciones de vinculación directa del gobierno municipal</t>
  </si>
  <si>
    <t>Mide el grado de alcance territorial del programa “Gobierno Cercano” a través de actividades realizadas en comunidades, como jornadas de atención, módulos móviles o cabildos abiertos</t>
  </si>
  <si>
    <t>Nivel de cobertura territorial de acciones de proximidad gubernamental</t>
  </si>
  <si>
    <t>La ciudadanía del municipio de Huichapan mejora su acceso a los servicios y mecanismos de participación mediante la presencia constante del gobierno en su territorio</t>
  </si>
  <si>
    <t>Frecuencia de atención institucional en comunidades</t>
  </si>
  <si>
    <t>Mide la frecuencia con la que el gobierno municipal se presenta en las comunidades a través de acciones del programa, como brigadas, módulos de atención o eventos participativos</t>
  </si>
  <si>
    <t xml:space="preserve">(Localidades atendidas / Total de localidades programadas) x 100
</t>
  </si>
  <si>
    <t>Porcentaje de comunidades que han sido atendidas por los módulos móviles de atención.</t>
  </si>
  <si>
    <t>Módulos de atención ciudadana desplegados</t>
  </si>
  <si>
    <t>Módulos móviles desplegados</t>
  </si>
  <si>
    <t>Total de módulos de atención que se han instalado en comunidades.</t>
  </si>
  <si>
    <t>Servidores públicos capacitados</t>
  </si>
  <si>
    <t>Personal capacitado para atención itinerante</t>
  </si>
  <si>
    <t>Total de personal municipal capacitado en atención ciudadana para jornadas itinerantes.</t>
  </si>
  <si>
    <t>Campañas de comunicación diseñadas y difundidas</t>
  </si>
  <si>
    <t>Frecuencia de campañas informativas</t>
  </si>
  <si>
    <t>Número de campañas de difusión ejecutadas en medios digitales, impresos y comunitarios.</t>
  </si>
  <si>
    <t>Material de difusión elaborado y distribuido</t>
  </si>
  <si>
    <t>Material informativo distribuido</t>
  </si>
  <si>
    <t>Total de piezas de comunicación diseñadas, impresas o transmitidas en el marco del programa.</t>
  </si>
  <si>
    <t>Mensajes transmitidos mediante sitio web</t>
  </si>
  <si>
    <t>Transmisiones en vivo realizadas</t>
  </si>
  <si>
    <t>Número de transmisiones en vivo como herramienta de difusión.</t>
  </si>
  <si>
    <t>Mecanismos de participación ciudadana habilitados</t>
  </si>
  <si>
    <t>Participación en foros y espacios ciudadanos</t>
  </si>
  <si>
    <t>Proporción de espacios participativos realizados en el periodo programado.</t>
  </si>
  <si>
    <t>Foros comunitarios organizados y ejecutados</t>
  </si>
  <si>
    <t>Foros ciudadanos realizados</t>
  </si>
  <si>
    <t>Total de espacios presenciales de diálogo con la ciudadanía.</t>
  </si>
  <si>
    <t>Porcentaje de las solicutudes atendidas mediante la plataforma de vinculación Ciudadana</t>
  </si>
  <si>
    <t>Eficiencia</t>
  </si>
  <si>
    <t xml:space="preserve">Oficios de solicitud del área de Gobierno Digital
</t>
  </si>
  <si>
    <t>Mide número de acciones realizadas en la plataforma digital para la vinculación ciudadana</t>
  </si>
  <si>
    <t>Acuerdo 2. Por el Bienestar y Reducción de la desigualdad en Huichapan</t>
  </si>
  <si>
    <t>5S Creciendo Juntas</t>
  </si>
  <si>
    <t>Instituto Municipal para el Desarrollo de las Mujeres</t>
  </si>
  <si>
    <t>Sistema Protección Integral de Niñas, Niños y Adolescentes  (SIPINNA)</t>
  </si>
  <si>
    <t>Acuerdo 3. Por el Desarrollo Económico y Perspectiva Municipal</t>
  </si>
  <si>
    <t xml:space="preserve">6F Fomento al Turismo Sustentable </t>
  </si>
  <si>
    <t>7F Fomento Agropecuario para el Desarrollo del Campo Huichapense</t>
  </si>
  <si>
    <t>Actividad 3 C1</t>
  </si>
  <si>
    <t>Actividad 3 C2</t>
  </si>
  <si>
    <t>Actividad 4 C2</t>
  </si>
  <si>
    <t>Actividad 5 C2</t>
  </si>
  <si>
    <t>Acuerdo 4. Por el Desarrollo Sostenible en Huichapan</t>
  </si>
  <si>
    <t>10F Medio Ambiente</t>
  </si>
  <si>
    <t>Dirección de Medio Ambiente</t>
  </si>
  <si>
    <t>4.4 Cuidado del medio ambiente 
Impulsar la gestión del medio ambiente para el bienestar de las generaciones actuales y futuras, además de proteger, restaurar y aprovechar de manera sostenible los recursos naturales que brindan los ecosistemas del Estado (PED 22-28)</t>
  </si>
  <si>
    <t>Impulsar la gestión del medio ambiente para el bienestar de las generaciones actuales y futuras, además de proteger, restaurar y aprovechar de manera sostenible los recursos naturales que brindan los ecosistemas del Estado</t>
  </si>
  <si>
    <t>Número de ejidos, particulares y comunidades que aceptaron designar una zona de conservación entre el número de ejidos, particulares y comunidades que no aceptaron</t>
  </si>
  <si>
    <t>Mide la superficie del municipio que se encuentra bajo un esquema de conservación y manejo sostenible para su preservación en relación con la superficie total</t>
  </si>
  <si>
    <t xml:space="preserve">Matriz de Indicadores para Resultados ejecicio fiscal 2025
</t>
  </si>
  <si>
    <t>Matriz de Indicadores para Resultados ejecicio fiscal 2025</t>
  </si>
  <si>
    <t>Número de campañas de reclutamiento realizadas</t>
  </si>
  <si>
    <t>Módulos de atención comunitaria implementados</t>
  </si>
  <si>
    <t>Nivel de cobertura de módulos itinerantes</t>
  </si>
  <si>
    <t>Plataforma de vinculación Ciudadana</t>
  </si>
  <si>
    <t xml:space="preserve">(Número de metas estratégicas alcanzadas / Total de metas estratégicas planificadas) × 100
</t>
  </si>
  <si>
    <t xml:space="preserve">(Número de ciudadanos que califican positivamente la confianza institucional / Total de encuestados) × 100
</t>
  </si>
  <si>
    <t xml:space="preserve">(Número de accesos únicos a la plataforma / Total de población usuaria esperada) × 100
</t>
  </si>
  <si>
    <t xml:space="preserve">(Número de talleres realizados / Número programado) × 100
</t>
  </si>
  <si>
    <t xml:space="preserve">(Ingreso propio recaudado / Meta de ingreso proyectada) × 100
</t>
  </si>
  <si>
    <t xml:space="preserve">(Número de predios actualizados / Total de predios estimados) × 100
</t>
  </si>
  <si>
    <t xml:space="preserve">(Número de sesiones impartidas / Número programado) × 100
</t>
  </si>
  <si>
    <t xml:space="preserve">(Número de procesos auditados sin observaciones / Total de procesos auditados) × 100
</t>
  </si>
  <si>
    <t xml:space="preserve">(Número de manuales actualizados / Número total de manuales requeridos) × 100
</t>
  </si>
  <si>
    <t xml:space="preserve">(Número de mecanismos de participación activos / Número de mecanismos planificados) × 100
</t>
  </si>
  <si>
    <t xml:space="preserve">(Número de consultas realizadas / Número planificadas) × 100
</t>
  </si>
  <si>
    <t xml:space="preserve">(Número de localidades atendidas con acciones del programa / Total de localidades del municipio) x 100
</t>
  </si>
  <si>
    <t xml:space="preserve">(Número total de actividades de atención realizadas en comunidades / Número de comunidades con al menos una intervención)
</t>
  </si>
  <si>
    <t xml:space="preserve">Número de módulos instalados
</t>
  </si>
  <si>
    <t xml:space="preserve">Número de personas capacitadas
</t>
  </si>
  <si>
    <t xml:space="preserve">Número de campañas realizadas / Total de campañas programadas
</t>
  </si>
  <si>
    <t xml:space="preserve">Número de folletos, trípticos, spots, etc. producidos y entregados
</t>
  </si>
  <si>
    <t xml:space="preserve">Número de transmisiones exitosas realizadas
</t>
  </si>
  <si>
    <t xml:space="preserve">Número de foros realizados
</t>
  </si>
  <si>
    <t>Número de solicitudes atendidas/número de solicitudes recibidas x 100</t>
  </si>
  <si>
    <t>Contribuir al desarrollo local equitativo mediante la solución de la falta de un modelo de gestión turística integral y sostenible en Huichapan</t>
  </si>
  <si>
    <t xml:space="preserve">Establecimientos turísticos cumplen estándares de calidad
</t>
  </si>
  <si>
    <t xml:space="preserve">Negocios turísticos rehabilitados y certificados
</t>
  </si>
  <si>
    <t xml:space="preserve">Capacitaciones impartidas a prestadores de servicios
</t>
  </si>
  <si>
    <t xml:space="preserve">Comunidades locales involucradas en proyectos turísticos
</t>
  </si>
  <si>
    <t xml:space="preserve">Talleres y consultas públicas ejecutados
</t>
  </si>
  <si>
    <t xml:space="preserve">Consejos comunitarios operando en localidades
</t>
  </si>
  <si>
    <t xml:space="preserve">Proceso de certificación turística sostenible iniciado
</t>
  </si>
  <si>
    <t xml:space="preserve">Índice de mejora del bienestar de mujeres víctimas de violencia de género
</t>
  </si>
  <si>
    <t xml:space="preserve">Mujeres empoderadas que acceden a servicios de apoyo
</t>
  </si>
  <si>
    <t xml:space="preserve">Servicios integrales proporcionados
</t>
  </si>
  <si>
    <t xml:space="preserve">Mujeres atendidas psicológicamente
</t>
  </si>
  <si>
    <t xml:space="preserve">Mujeres asesoradas jurídicamente
</t>
  </si>
  <si>
    <t xml:space="preserve">Campañas de sensibilización realizadas
</t>
  </si>
  <si>
    <t xml:space="preserve">Materiales impresos distribuidos
</t>
  </si>
  <si>
    <t xml:space="preserve">Eventos comunitarios organizados
</t>
  </si>
  <si>
    <t xml:space="preserve">Programas educativos implementados
</t>
  </si>
  <si>
    <t xml:space="preserve">Docentes capacitados en perspectiva de género
</t>
  </si>
  <si>
    <t xml:space="preserve">Escuelas intervenidas
</t>
  </si>
  <si>
    <t xml:space="preserve">Talleres de empoderamiento económico ejecutados
</t>
  </si>
  <si>
    <t xml:space="preserve">Mujeres capacitadas en oficios/productividad
</t>
  </si>
  <si>
    <t xml:space="preserve">Microproyectos impulsados
</t>
  </si>
  <si>
    <t xml:space="preserve">Desarrollo turístico sostenible en Huichapan
</t>
  </si>
  <si>
    <t xml:space="preserve">Huichapan recibe mayor número de turistas nacionales e internacionales
</t>
  </si>
  <si>
    <t xml:space="preserve">Gestión turística fortalecida
</t>
  </si>
  <si>
    <t xml:space="preserve">Consejo de Turismo Municipal creado
</t>
  </si>
  <si>
    <t xml:space="preserve">Plan Estratégico de Turismo elaborado
</t>
  </si>
  <si>
    <t xml:space="preserve">Oferta turística diversificada
</t>
  </si>
  <si>
    <t xml:space="preserve">Rutas turísticas temáticas diseñadas
</t>
  </si>
  <si>
    <t xml:space="preserve">Posicionamiento turístico de Huichapan mejorado
</t>
  </si>
  <si>
    <t xml:space="preserve">Campañas de marketing turístico ejecutadas
</t>
  </si>
  <si>
    <t xml:space="preserve">Participación en ferias turísticas realizada
</t>
  </si>
  <si>
    <t xml:space="preserve">Infraestructura turística mejorada
</t>
  </si>
  <si>
    <t xml:space="preserve">Establecimientos rehabilitados y certificados
</t>
  </si>
  <si>
    <t xml:space="preserve">Personal turístico capacitado
</t>
  </si>
  <si>
    <t xml:space="preserve">Participación comunitaria fortalecida
</t>
  </si>
  <si>
    <t xml:space="preserve">Talleres participativos realizados
</t>
  </si>
  <si>
    <t xml:space="preserve">Consejos comunitarios de turismo integrados
</t>
  </si>
  <si>
    <t xml:space="preserve">Certificación de sostenibilidad iniciada
</t>
  </si>
  <si>
    <t xml:space="preserve">(Número de mujeres que reportan mejora en bienestar / Total de mujeres atendidas) x 100
</t>
  </si>
  <si>
    <t xml:space="preserve">(Mujeres que utilizan 2 o más servicios del programa / Total de mujeres atendidas) x 100
</t>
  </si>
  <si>
    <t xml:space="preserve">Total de mujeres atendidas por psicología
</t>
  </si>
  <si>
    <t xml:space="preserve">Total de mujeres con asesoría legal / Total de mujeres atendidas x 100
</t>
  </si>
  <si>
    <t xml:space="preserve">Total de campañas implementadas / Total de campañas programadas x 100
</t>
  </si>
  <si>
    <t xml:space="preserve">Total de folletos/trípticos distribuidos
</t>
  </si>
  <si>
    <t xml:space="preserve">Total de eventos realizados / Total planificados x 100
</t>
  </si>
  <si>
    <t xml:space="preserve">Total de programas en escuelas implementados / Total planificados x 100
</t>
  </si>
  <si>
    <t xml:space="preserve">Total de docentes capacitados / Total docentes programados x 100
</t>
  </si>
  <si>
    <t xml:space="preserve">Total de escuelas intervenidas / Total planificadas x 100
</t>
  </si>
  <si>
    <t xml:space="preserve">Total de talleres impartidos / Total talleres programados x 100
</t>
  </si>
  <si>
    <t xml:space="preserve">Número de mujeres capacitadas / Total de participantes x 100
</t>
  </si>
  <si>
    <t xml:space="preserve">Total de microemprendimientos apoyados
</t>
  </si>
  <si>
    <t xml:space="preserve">(Derrama económica anual en Huichapan / Año base) × 100
</t>
  </si>
  <si>
    <t xml:space="preserve">((Visitantes año actual - Visitantes año base) / Visitantes año base) × 100
</t>
  </si>
  <si>
    <t xml:space="preserve">Número total de reuniones interinstitucionales realizadas en el año
</t>
  </si>
  <si>
    <t xml:space="preserve">Número total de reuniones realizadas en el año
</t>
  </si>
  <si>
    <t xml:space="preserve">(Número de entregables realizados / Total de entregables planificados) × 100
</t>
  </si>
  <si>
    <t xml:space="preserve">Número de productos turísticos nuevos desarrollados y activos
</t>
  </si>
  <si>
    <t xml:space="preserve">Número total de rutas documentadas y promocionadas
</t>
  </si>
  <si>
    <t xml:space="preserve">Número total de visitantes registrados en el año
</t>
  </si>
  <si>
    <t xml:space="preserve">Número de campañas de promoción ejecutadas en el año
</t>
  </si>
  <si>
    <t xml:space="preserve">Número total de ferias asistidas con representación oficial
</t>
  </si>
  <si>
    <t xml:space="preserve">(Número de establecimientos que cumplen / Total de establecimientos evaluados) × 100
</t>
  </si>
  <si>
    <t xml:space="preserve">Número total de establecimientos rehabilitados con evidencia
</t>
  </si>
  <si>
    <t xml:space="preserve">Número total de personas capacitadas con constancia
</t>
  </si>
  <si>
    <t xml:space="preserve">(Número de comunidades participantes / Total de comunidades meta) × 100
</t>
  </si>
  <si>
    <t xml:space="preserve">Número total de talleres realizados con registro
</t>
  </si>
  <si>
    <t xml:space="preserve">Número de consejos operando con actas o reglamentos
</t>
  </si>
  <si>
    <t xml:space="preserve">Número de trámites de certificación iniciados
</t>
  </si>
  <si>
    <t xml:space="preserve">Porcentaje de mujeres beneficiarias que perciben una mejora significativa en su calidad de vida
</t>
  </si>
  <si>
    <t xml:space="preserve">Porcentaje de mujeres que acceden y hacen uso efectivo de los servicios de atención integral del programa
</t>
  </si>
  <si>
    <t xml:space="preserve">Número total de servicios ofrecidos por el programa en las tres áreas clave
</t>
  </si>
  <si>
    <t xml:space="preserve">Mujeres que reciben terapia o asesoría emocional
</t>
  </si>
  <si>
    <t xml:space="preserve">Porcentaje de mujeres que reciben apoyo jurídico especializado
</t>
  </si>
  <si>
    <t xml:space="preserve">Porcentaje de campañas realizadas según lo planeado
</t>
  </si>
  <si>
    <t xml:space="preserve">Número de materiales de sensibilización entregados a la población
</t>
  </si>
  <si>
    <t xml:space="preserve">Porcentaje de eventos realizados conforme a lo planeado
</t>
  </si>
  <si>
    <t xml:space="preserve">Porcentaje de instituciones educativas donde se ha aplicado la estrategia
</t>
  </si>
  <si>
    <t xml:space="preserve">Porcentaje de docentes con capacitación en prevención de violencia de género
</t>
  </si>
  <si>
    <t xml:space="preserve">Porcentaje de instituciones que recibieron talleres del programa
</t>
  </si>
  <si>
    <t xml:space="preserve">Porcentaje de ejecución de talleres de capacitación para mujeres
</t>
  </si>
  <si>
    <t xml:space="preserve">Porcentaje de mujeres que concluyen talleres de desarrollo económico
</t>
  </si>
  <si>
    <t xml:space="preserve">Número de proyectos productivos que recibieron apoyo técnico o financiero
</t>
  </si>
  <si>
    <t xml:space="preserve">Mide el crecimiento económico derivado del turismo como resultado del programa
</t>
  </si>
  <si>
    <t xml:space="preserve">Porcentaje de aumento en el número de visitantes a Huichapan respecto al año base
</t>
  </si>
  <si>
    <t xml:space="preserve">Cuenta de reuniones convocadas y realizadas formalmente con acta
</t>
  </si>
  <si>
    <t xml:space="preserve">Verifica existencia y funcionamiento del Consejo
</t>
  </si>
  <si>
    <t xml:space="preserve">Grado de avance del plan estratégico de turismo
</t>
  </si>
  <si>
    <t xml:space="preserve">Conteo de experiencias, rutas o paquetes turísticos funcionales
</t>
  </si>
  <si>
    <t xml:space="preserve">Total de itinerarios temáticos definidos y activos
</t>
  </si>
  <si>
    <t xml:space="preserve">Registro oficial de visitantes por medios digitales o físicos
</t>
  </si>
  <si>
    <t xml:space="preserve">Conteo de campañas documentadas en redes, TV, radio o medios
</t>
  </si>
  <si>
    <t xml:space="preserve">Participación institucional comprobada con registro y evidencia
</t>
  </si>
  <si>
    <t xml:space="preserve">Porcentaje de cumplimiento de calidad según estándares oficiales
</t>
  </si>
  <si>
    <t xml:space="preserve">Conteo de mejoras estructurales o de operación con certificación
</t>
  </si>
  <si>
    <t xml:space="preserve">Registro de participantes con lista firmada y constancias entregadas
</t>
  </si>
  <si>
    <t xml:space="preserve">Porcentaje de comunidades involucradas formalmente en acciones del programa
</t>
  </si>
  <si>
    <t xml:space="preserve">Conteo de sesiones comunitarias efectuadas
</t>
  </si>
  <si>
    <t xml:space="preserve">Mide presencia de estructuras comunitarias de gobernanza turística
</t>
  </si>
  <si>
    <t xml:space="preserve">Verifica gestiones de certificación con expedientes abiertos
</t>
  </si>
  <si>
    <t>Hectareas</t>
  </si>
  <si>
    <t>Promover la gestión sostenible de los recursos naturales, mejorando la calidad ambiental y mitigando los efectos del cambio climático (PMD 24-27)</t>
  </si>
  <si>
    <t xml:space="preserve">Promover la gestión sostenible de los recursos naturales, mejorando la calidad ambiental y mitigando los efectos del cambio climático (PMD 24-27)
</t>
  </si>
  <si>
    <t xml:space="preserve">Mide el número de eventos que fomenten criterios  de sustentabilidad promovidos en los diferentes sectores de la población
</t>
  </si>
  <si>
    <t xml:space="preserve">Número de eventos realizados para promover criterios sustentables entre los planeados a realizar en el año
</t>
  </si>
  <si>
    <t>Número</t>
  </si>
  <si>
    <t xml:space="preserve">Número de eventos realizados de educación ambiental respecto al número de eventos planeados </t>
  </si>
  <si>
    <t>Número de escuelas participantes en relación a las escuelas invitadas en los eventos de la agenda ambiental a lo largo del año</t>
  </si>
  <si>
    <t>Realizar cursos y talleres de educación ambiental dirigidos a diferentes sectores de la población</t>
  </si>
  <si>
    <t>Número de comunidades cubiertas con materiales de difusión en materia ambiental elaborados respecto al número total de comunidades en el municipio</t>
  </si>
  <si>
    <t>Número de acciones de adaptación y mitigación promovidos en el municipio respecto a las planeadas</t>
  </si>
  <si>
    <t>Número de acciones realizadas para la implementación del Programa de Ordenamiento Ecológico Local del Territorio respecto al número total de acciones</t>
  </si>
  <si>
    <t>Número de comunidades y barrios regulados a través de opiniones técnicas ambientales contra el número de comunidades y barrios totales</t>
  </si>
  <si>
    <t>Número de zonas de conservación y de aprovechamiento sustentable designadas por comunidad respecto al total de comunidades</t>
  </si>
  <si>
    <t>Número de acciones realizadas para promover la gestión integral de los residuos sólidos urbanos respecto a las acciones  planeadas en el año.</t>
  </si>
  <si>
    <t>Número de acciones promovidas para mejorar el relleno sanitario de acuerdo a la norma 083- SEMARNAT-2003 respecto a las planeadas.</t>
  </si>
  <si>
    <t>Número de eventos, cursos y materiales realizados para promover sustentabilidad entre los planeados a realizarce</t>
  </si>
  <si>
    <t>Número de escuelas que participaron en los eventos realizados de la agenda ambiental contra número total de escuelas invitada</t>
  </si>
  <si>
    <t>Número de personas que asistieron a los cursos y talleres realizados respecto al número de personas invitadas</t>
  </si>
  <si>
    <t>Número de comunidades cubiertas con materiales de educación ambiental respecto a las comunidades donde no se trabajo</t>
  </si>
  <si>
    <t>Número de opiniones técnicas ambientales, número de avances en la implementación del OET local y el número de zonas de conservación promovidos a lo largo del año</t>
  </si>
  <si>
    <t>Número de acciones en que se participa para la implementación del POET Local entre lo planeado en el año</t>
  </si>
  <si>
    <t>Número de opiniones técnicas ambientales emitidas entre las planeadas en el año</t>
  </si>
  <si>
    <t>Número de zonas de conservación y aprovechamiento sustentable promovidas en el año respecto al año pasado</t>
  </si>
  <si>
    <t>Número de acciones realizadas para promover la gestión integral de los residuos sólidos urbanos contra los planeados en el año</t>
  </si>
  <si>
    <t xml:space="preserve">Número de acciones realizadas para dar cumplimiento a las especificaciones de la norma </t>
  </si>
  <si>
    <t xml:space="preserve">Mide el número de eventos realizados de educación ambiental respecto al número de eventos planeados </t>
  </si>
  <si>
    <t>Mide el número de escuelas participantes en relación a las escuelas invitadas en los eventos de la agenda ambiental a lo largo del año</t>
  </si>
  <si>
    <t>Mide el número de personas participantes en relación al número de personas invitadas a los cursos y talleres programados a lo largo del año</t>
  </si>
  <si>
    <t>Mide el número de comunidades cubiertas con materiales de difusión en materia ambiental elaborados, respecto al número total de comunidades en el municipio</t>
  </si>
  <si>
    <t>Mide el número de acciones de adaptación y mitigación promovidos en el municipio respecto a los planeadas</t>
  </si>
  <si>
    <t>Mide el número de acciones realizadas para la implementación del Programa Ecológico Local del Territorio respecto al número total de acciones planeadas</t>
  </si>
  <si>
    <t>Mide el número de opiniones técnicas ambientales emitidas respecto a las emitidas el año pasado</t>
  </si>
  <si>
    <t>Mide el número de zonas de conservación y de aprovechamiento sustentable designadas por comunidad respecto al total de comunidades</t>
  </si>
  <si>
    <t>Mide el número de acciones realizadas para promover la gestión integral de los residuos sólidos urbanos respecto a las acciones planeadas en el año</t>
  </si>
  <si>
    <t>Mide el número de acciones promovidas para mejorar el relleno sanitario de acuerdo a la norma 083- SEMARNAT-2003 respecto a las planeadas.</t>
  </si>
  <si>
    <t xml:space="preserve">Eficiencia </t>
  </si>
  <si>
    <t>Mide el grado de cumplimiento de los objetivos estratégicos establecidos para fortalecer el sistema de gestión pública. Expresa en porcentaje cuántas metas se han logrado respecto al total planificado</t>
  </si>
  <si>
    <t>Refleja el nivel de confianza de la ciudadanía en la administración pública, a través de encuestas. Indica el porcentaje de personas con percepción positiva</t>
  </si>
  <si>
    <t>Evalúa el grado de utilización de la plataforma digital de transparencia por parte de la ciudadanía, respecto a la población objetivo</t>
  </si>
  <si>
    <t>Indica la frecuencia con la que se actualiza la información pública relevante en los canales oficiales, comparado con lo programado</t>
  </si>
  <si>
    <t>Mide el cumplimiento del programa de capacitación sobre transparencia, reflejando qué tanto se ha avanzado con relación a lo planeado</t>
  </si>
  <si>
    <t>Determina el porcentaje de cumplimiento en la recaudación de ingresos municipales en comparación con la meta establecida</t>
  </si>
  <si>
    <t>Mide el avance en la actualización y digitalización del padrón catastral, expresado como proporción de los predios totales estimados</t>
  </si>
  <si>
    <t>Evalúa la ejecución de sesiones de capacitación en Presupuesto Basado en Resultados (PbR) y Sistema de Evaluación del Desempeño (SED), respecto a lo planificado</t>
  </si>
  <si>
    <t>Mide la eficacia de los mecanismos de control interno, reflejando qué tantos procesos fueron auditados sin observaciones</t>
  </si>
  <si>
    <t>Mide el porcentaje de manuales operativos y de control que han sido actualizados y aprobados en comparación con los requeridos</t>
  </si>
  <si>
    <t>Evalúa el fortalecimiento de la participación ciudadana en la vigilancia del gasto público, a través de la activación de los mecanismos planeados</t>
  </si>
  <si>
    <t>Determina el grado de cumplimiento en la realización de consultas ciudadanas para la toma de decisiones públicas</t>
  </si>
  <si>
    <t xml:space="preserve">8E Servicios Básicos </t>
  </si>
  <si>
    <t>9F Infraestructura Transformadora</t>
  </si>
  <si>
    <t xml:space="preserve">Componente 1 </t>
  </si>
  <si>
    <t xml:space="preserve">Componente 3 </t>
  </si>
  <si>
    <t>Porcentaje de la población en pobreza extrema en el Municipio.</t>
  </si>
  <si>
    <t>Total de recursos aplicados en el ejercicio fiscal, en acciones urbanas y de ordenamiento territorial</t>
  </si>
  <si>
    <t>Número de acciones realizadas para la gestión de Programa de Desarrollo Urbano y Ordenamiento Territorial</t>
  </si>
  <si>
    <t>Porcentaje de obras particulares regularizadas</t>
  </si>
  <si>
    <t>Total de recursos aplicados en el ejercicio fiscal, en acciones para la protección y conservación del patrimonio arquitectonico e histórico de Huichapan</t>
  </si>
  <si>
    <t>Número de acciones realizadas para la difusión de Decreto de Zona de Monumentos Históricos y normativa para la construcción o rehabilitación de inmuebles.</t>
  </si>
  <si>
    <t>Número de establecimientos regularizados en cuanto anuncio y toldo dentro de la zona de monumentos históricos.</t>
  </si>
  <si>
    <t>Número de fachadas rehabilitadas en cuanto a pintura dentro de la Zona de Monumentos Históricos</t>
  </si>
  <si>
    <t>Total de recursos  propios municipales destinados para infraestructura de servicios básicos, con recursos propios durante el ejercicio.</t>
  </si>
  <si>
    <t>Número de obras públicas o acciones realizados para la construcción, rehabilitación de redes de distribución de agua potable</t>
  </si>
  <si>
    <t>Número de obras públicas o acciones realizados para la construcción, rehabilitación de redes de drenaje y alcantarillado público</t>
  </si>
  <si>
    <t>Número de obras públicas o acciones realizados para ampliar, rehabilitar y dar mantenimiento a la infraestructura educativa</t>
  </si>
  <si>
    <t>Número de obras públicas o acciones realizados para la ampliar, rehabilitar y dar mantenimiento a la infraestructura de salud</t>
  </si>
  <si>
    <t>Número de obras públicas o acciones realizados para mejoramiento a la vivienda</t>
  </si>
  <si>
    <t>Número de obras públicas o acciones realizados para la construcción y rehabilitación la red de caminos y principales vialidades</t>
  </si>
  <si>
    <t>Número de obras públicas o acciones realizados para la construcción o rehabilitación de banquetas y guarniciones</t>
  </si>
  <si>
    <t>Número de obras públicas o acciones realizados de balizamiento urbano</t>
  </si>
  <si>
    <t>Número de obras públicas o acciones realizados para el bacheo de red de carreteras y caminos municipales</t>
  </si>
  <si>
    <t>Número de obras públicas o acciones realizados para mejoramiento de espacios o plazas públicas del municipio.</t>
  </si>
  <si>
    <t>Total de recursos propios municipales destinados para el mejoramiento de la infraestructura del campo.</t>
  </si>
  <si>
    <t>Número de obras públicas o acciones realizados en apoyo a la infraestructura del campo</t>
  </si>
  <si>
    <t>Número de personal técnico que acredito la certificación para Director Responsable y Corresponsable de Obra</t>
  </si>
  <si>
    <t>(Población en Pobreza Extrema en el Municipio t/Población total del Municipio t)*100</t>
  </si>
  <si>
    <t>Total recurso propios municipales destinados a acciones urbanas y de ordenamiento territorial, aplicados en el ejercicio</t>
  </si>
  <si>
    <t>Total de acciones realizadas al trimestre para la gestión del p Programa de Desarrollo Urbano y Ordenamiento Territorial</t>
  </si>
  <si>
    <t>(Número de licencias de construcción con notificación emitidas al trimestre / Número de notificaciones generadas por el inspector al trimestre) * 100</t>
  </si>
  <si>
    <t>Total recurso propios municipales destinados a acciones para la protección y conservación del patrimonio arquitectonico e histórico de Huichapan, aplicados en el ejercicio</t>
  </si>
  <si>
    <t>Total de acciones al trimestre, realizadas para la difusión de Decreto de Zona de Monumentos Históricos y normativa para la construcción o rehabilitación de inmuebles.</t>
  </si>
  <si>
    <t>Total de establecimientos dentro de la Zona de Monumentos Históricos, regularizados al trimestre, en cuanto a anuncios denominativos y toldos</t>
  </si>
  <si>
    <t>Total de de fachadas rehabilitadas en cuanto a pintura dentro de la Zona de Monumentos Históricos, al trimestre</t>
  </si>
  <si>
    <t>Total de recursos propios anuales aplicados en apoyo a las localidades con infraestructura de servicios básicos.</t>
  </si>
  <si>
    <t>Número de proyectos de agua potable al trimestre financiados y ejecutados a través de recursos propios.</t>
  </si>
  <si>
    <t>Número de proyectos de drenaje y alcantarillado al trimestre financiados y ejecutados a través de recursos propios.</t>
  </si>
  <si>
    <t>Número de proyectos o acciones realizadas  al trimestre en apoyo al sector educativo, financiados y ejecutados a través de recursos propios.</t>
  </si>
  <si>
    <t>Número de proyectos o acciones realizadas  al trimestre en apoyo al sector de salud, financiados y ejecutados a través de recursos propios.</t>
  </si>
  <si>
    <t>Número de proyectos o acciones realizadas  al trimestre en apoyo Mejoramiento de Vivienda, financiados y ejecutados a través de recursos propios.</t>
  </si>
  <si>
    <t>Total de recursos propios anuales aplicados  para el mejoramiento de los vialidades y caminos rurales al ejercicio</t>
  </si>
  <si>
    <t>Total de proyectos o acciones realizadas con recursos propios al trimestre, en apoyo construcción, rehabilitación y conservación de caminos y vialidades, financiados y ejecutados a través de recursos propios.</t>
  </si>
  <si>
    <t>Total de proyectos o acciones realizadas con recursos propios al trimestre, para la construcción o rehabilitación de banquetas y guarniciones</t>
  </si>
  <si>
    <t>Total de proyectos o acciones rrealizadas con recursos propios al trimestre, para el balizamiento urbano.</t>
  </si>
  <si>
    <t>Total de proyectos o acciones realizadas con recursos propios al trimestre, para el bacheo de red de carreteras y caminos municipales.</t>
  </si>
  <si>
    <t>Total de proyectos o acciones realizadas con recursos propios al trimestre, para mejoramiento de espacios o plazas públicas del municipio.</t>
  </si>
  <si>
    <t>Total de recursos propios municipales anuales aplicados para infraestructura de apoyo al campo</t>
  </si>
  <si>
    <t>Total de proyectos o acciones realizadas  al trimestre para infraestructura a sociedades ejidales,  financiados y ejecutados a través de recursos propios.</t>
  </si>
  <si>
    <t>Total de recursos propios municipales anuales aplicados para fortalecer las capacidades de gestión del municipio</t>
  </si>
  <si>
    <t>Total de personal técnico con registro como Director Responsable y Corresponsable de Obra</t>
  </si>
  <si>
    <t>El indicador mide el porcentaje de personas que se encuentran en pobreza extrema en el municipio. Este indicador asume que un porcentaje menor de personas en pobreza extrema es asociable a un entorno digno</t>
  </si>
  <si>
    <t>Indicador que mide la totalidad del recurso propios municipales destinados a acciones urbanas y de ordenamiento territorial</t>
  </si>
  <si>
    <t>Este indicador mide el número de acciones para la gestión de Programa de Desarrollo Urbano y Ordenamiento Territorial</t>
  </si>
  <si>
    <t>Este indicador mide el porcentaje de obras particulares regularizadas</t>
  </si>
  <si>
    <t>Indicador que mide la totalidad del recurso propios municipales destinados a acciones para la protección y conservación del patrimonio arquitectonico e histórico de Huichapan, durante el ejercicio</t>
  </si>
  <si>
    <t>Este indicador mide el número de acciones realizadas para la difusión de Decreto de Zona de Monumentos Históricos y normativa para la construcción o rehabilitación de inmuebles.</t>
  </si>
  <si>
    <t>Este indicador mide el número de establecimientos dentro de la Zona de Monumentos Históricos, regularizados al trimestre, en cuanto a anuncios denominativos y toldos</t>
  </si>
  <si>
    <t>Este indicador mide el número de fachadas rehabilitadas en cuanto a pintura dentro de la Zona de Monumentos Históricos, al trimestre.</t>
  </si>
  <si>
    <t>Mide el total de recursos propios municipales que fueron aplicados durante el ejercicio fiscal, para la apoyos de infraestructura de servicios básicos.</t>
  </si>
  <si>
    <t>Este indicador mide el número de proyectos o acciones realizadas  con recursos propios para ampliar la cobertura de agua potable en apoyo de las comunidades.</t>
  </si>
  <si>
    <t>Este indicador mide el número de proyectos o acciones realizadas  con recursos propios para ampliar la cobertura de drenaje y alcantarillado en apoyo de las comunidades.</t>
  </si>
  <si>
    <t>Este indicador mide el número de proyectos o acciones realizadas  con recursos propios,  en apoyo a las instituciones educativas del Municipio</t>
  </si>
  <si>
    <t>Este indicador mide el número de proyectos o acciones realizadas  con recursos propios,  en apoyo a las instituciones de salud del Municipio</t>
  </si>
  <si>
    <t>Este indicador mide el número de proyectos o acciones realizadas  con recursos propios,  en apoyo al mejoramiento de vivienda para personas de escasos recursos del Municipio</t>
  </si>
  <si>
    <t>Este indicador mide el número de proyectos o acciones realizadas  con recursos propios,  en apoyo a la construcción, rehabilitación y conservación de caminos y vialidades</t>
  </si>
  <si>
    <t>Este indicador mide el número de proyectos o acciones realizadas  con recursos propios,  para la construcción o rehabilitación de banquetas y guarniciones</t>
  </si>
  <si>
    <t>Este indicador mide el número de proyectos o acciones realizadas  con recursos propios, para el balizamiento urbano</t>
  </si>
  <si>
    <t>Este indicador mide el número de proyectos o acciones realizadas  con recursos propios, para el bacheo de red de carreteras y caminos municipales</t>
  </si>
  <si>
    <t>Este indicador mide el número de proyectos o acciones realizadas  con recursos propios,  para mejoramiento de espacios o plazas públicas del municipio.</t>
  </si>
  <si>
    <t>Mide el total de recursos propios municipales que fueron aplicados en el ejercicicio fiscal, para infraestructura de apoyo al campo</t>
  </si>
  <si>
    <t>Este indicador mide el número de proyectos o acciones realizadas  con recursos propios,  en apoyo a la infraestructura del campo</t>
  </si>
  <si>
    <t>Mide el total de recursos propios municipales que fueron aplicados en el ejercicicio fiscal,  para fortalecer las capacidades de gestión del municipio</t>
  </si>
  <si>
    <t xml:space="preserve">Este indicador mide número de personal técnico que acredito la certificación para Director Responsable y Corresponsable de Obra </t>
  </si>
  <si>
    <t>Base de datos de la Secretaría de Obras Públicas y Desarrollo Urbano</t>
  </si>
  <si>
    <t>Base de datos de la Dirección de Desarrollo Urbano y Ordenamiento Territorial</t>
  </si>
  <si>
    <t>Pesos</t>
  </si>
  <si>
    <t>Acciones</t>
  </si>
  <si>
    <t xml:space="preserve">Acción </t>
  </si>
  <si>
    <t>Acción / Obra</t>
  </si>
  <si>
    <t>Acción</t>
  </si>
  <si>
    <t>Secretaría de Obras Públicas</t>
  </si>
  <si>
    <t>Total de recursos del FAISM ejercidos a nivel municipal en el ejercicio.</t>
  </si>
  <si>
    <t>Porcentaje de proyectos de contribución Directa registrados en el SIFAIS</t>
  </si>
  <si>
    <t>Porcentaje de proyectos complementarios registrados en el SIFAIS</t>
  </si>
  <si>
    <t>Porcentaje de otros proyectos registrados en la SIFAIS</t>
  </si>
  <si>
    <t>Número de proyectos o acciones PRODIM</t>
  </si>
  <si>
    <t xml:space="preserve">	(Sumatoria de proyectos de contribución directa registrados en el SIFAIS al trimestre correspondiente/Sumatoria de proyectos totales registrados en la SIFAIS al trimestre correspondiente)*100</t>
  </si>
  <si>
    <t>(Monto de recursos destinados a proyectos de agua potable en el ejercicio fiscal corriente/Monto total de recursos programados en el ejercicio fiscal corriente)*100</t>
  </si>
  <si>
    <t>(Monto de recursos destinados a proyectos de drenaje en el ejercicio fiscal corriente/Monto total de recursos programados en el ejercicio fiscal corriente)*100</t>
  </si>
  <si>
    <t>(Monto de recursos destinados a proyectos de electrificación en el ejercicio fiscal corriente/Monto total de recursos programados en el ejercicio fiscal corriente)*100</t>
  </si>
  <si>
    <t>(Monto de recursos destinados a proyectos de infraestructura educativa en el ejercicio fiscal corriente/Monto total de recursos programados en el ejercicio fiscal corriente)*100</t>
  </si>
  <si>
    <t>(Monto de recursos destinados a proyectos de infraestructura  de salud en el ejercicio fiscal corriente/Monto total de recursos programados en el ejercicio fiscal corriente)*100</t>
  </si>
  <si>
    <t>(Monto de recursos destinados a proyectos de Mejora a la Vivienda en el ejercicio fiscal corriente/Monto total de recursos programados en el ejercicio fiscal corriente)*100</t>
  </si>
  <si>
    <t>(Sumatoria de proyectos complementarios registrados en el SIFAIS al trimestre correspondiente/Sumatoria de proyectos totales registrados en el SIFAIS al trimestre correspondiente)*100</t>
  </si>
  <si>
    <t>(Monto de recursos destinados a proyectos para la construcción, rehabilitación o conservación de caminos y principales vialidades del municipio en el ejercicio fiscal corriente/Monto total de recursos programados en el ejercicio fiscal corriente)*100</t>
  </si>
  <si>
    <t>(Sumatoria de otros proyectos registrados el SIFAIS al trimestre correspondiente/Sumatoria de proyectos totales registrados en la SIFAIS al trimestre correspondiente)*100</t>
  </si>
  <si>
    <t>Total de número de proyectos PRODIM ejecutados al trimester que correspondiente</t>
  </si>
  <si>
    <t xml:space="preserve">	Permite conocer la proporción de proyectos clasificados como de contribución directa en el Catálogo FAIS (proyectos de servicios básicos, calidad y espacios de la vivienda, salud, educación y alimentación) respecto del total de proyectos que han sido registrados en el SIFAIS para su ejecución durante el año. La clasificación de proyectos Directos puede ser consultada en el Catalogo FAIS 2016</t>
  </si>
  <si>
    <t>Permite conocer el número de proyectos clasificados como complementarios en el Catálogo FAIS (educación, urbanización, infraestructura productiva, saneamiento) y que han sido registrados en el SIFAIS para su ejecución durante el año. La clasificación de proyectos Complementarios puede ser consultada en el Catálogo FAIS 2016</t>
  </si>
  <si>
    <t>Indicador que mide  la proporción de recursos destinados a  proyectos para  construcción, rehabilitación o conservación de caminos y principales vialidades del municipio en el ejercicio.</t>
  </si>
  <si>
    <t>Permite conocer el número de otros proyectos (proyectos PRODIM, proyectos de Gastos Indirectos y Proyectos Especiales) registrados en el SIFAIS para su ejecución durante el año. La clasificación de proyectos Complementarios puede ser consultada en el Catálogo FAIS 2016. Todo proyecto no considerado en el Catálogo como directo o complementario puede considerarse como proyecto especial</t>
  </si>
  <si>
    <t>Indicador que mide el número de proyectos PRODIM ejecutados  en el ejercicio.</t>
  </si>
  <si>
    <t>Sistema de Información del FAIS (SIFAIS) Secretaría de Bienestar</t>
  </si>
  <si>
    <t>Sistema de Información del FAIS (SIFAIS) Secretaría de Bienestar 2025</t>
  </si>
  <si>
    <t>Proyecto</t>
  </si>
  <si>
    <t>Dirección de Desarrollo Agropecuario</t>
  </si>
  <si>
    <t>Actividad 1 del C1</t>
  </si>
  <si>
    <t>Actividad 2 del C1</t>
  </si>
  <si>
    <t>Actividad 3 del C1</t>
  </si>
  <si>
    <t>Actividad 1 del C2</t>
  </si>
  <si>
    <t xml:space="preserve">Actividad 2 del C2 </t>
  </si>
  <si>
    <t>Actividad 1 del C3</t>
  </si>
  <si>
    <t>Actividad 2 del C3</t>
  </si>
  <si>
    <t>Actividad 3 del C3</t>
  </si>
  <si>
    <t>Actividad 4 del C3</t>
  </si>
  <si>
    <t>Actividad 5 del C3</t>
  </si>
  <si>
    <t>Actividad 6 del C3</t>
  </si>
  <si>
    <t xml:space="preserve">Actividad 1 del C4 </t>
  </si>
  <si>
    <t>Actividad 2 del C4</t>
  </si>
  <si>
    <t>Actividad 1 del C5</t>
  </si>
  <si>
    <t xml:space="preserve">Componente 6 </t>
  </si>
  <si>
    <t>Actividad 1 del C6</t>
  </si>
  <si>
    <t>Actividad 2 del C6</t>
  </si>
  <si>
    <t>Actividad 3 del C6</t>
  </si>
  <si>
    <t xml:space="preserve">Contribuir con el Desarrollo Economico de las productoras y productores del Municipio de Huichapan, para mantener un aumento de la productividad Agropecuaria. </t>
  </si>
  <si>
    <t>Unidades Económicas Productivas del Municipio que con la entrega de bienes y servicios, mantiene un aumento en la productividad Agropecuaria.</t>
  </si>
  <si>
    <t xml:space="preserve">Fomento a la Agricultura de Conservación, para el aumento de la productividad Agrícola. </t>
  </si>
  <si>
    <t xml:space="preserve">Establecimiento de parcelas demostrativas con numero de hectáreas impactadas, con la Agricultura de Conservación. </t>
  </si>
  <si>
    <t xml:space="preserve">Capacitación a productores bajo el Sistema de Agricultura de Conservación. </t>
  </si>
  <si>
    <t xml:space="preserve">Capacitación con los Equipos de Precisión para el Fomento de la Agricultura de Conservación.  </t>
  </si>
  <si>
    <t>Impulso a la Tecnificación de Unidades de riego, para mantener un  aumento en la productividad agrícola en el Municipio.</t>
  </si>
  <si>
    <t>Entrega de Cintilla para el uso eficiente del riego a Unidades de Riego en el Municipio.</t>
  </si>
  <si>
    <t>Elaboración del Diagnósticos Generales   para Fortalecer las Unidades de Riego.</t>
  </si>
  <si>
    <t>Alternativas de Producción para el Desarrollo Agropecuario con la entrega de bienes y servicios a las unidades de producción agrícolas y pecuarias.</t>
  </si>
  <si>
    <t>Entrega de Plántulas de Hortaliza para Huertos familiares a la mujer rural.</t>
  </si>
  <si>
    <t xml:space="preserve">Entrega de paquetes de corderas a jóvenes emprendedores. </t>
  </si>
  <si>
    <t xml:space="preserve">Entrega de paquetes cunícolas. </t>
  </si>
  <si>
    <t xml:space="preserve">Entrega de rollo alambre de púas. </t>
  </si>
  <si>
    <t>Gestión con las Dependencias Estatales  ( Programas Dignificar, Fomentar, Mujer Rural, asesoría técnica y capacitación) y Federales (Secretaria de Agricultura y Desarrollo Rural, Comisión Nacional, Forestal).</t>
  </si>
  <si>
    <t xml:space="preserve">Impulsar cultivos alternativos, con la instalación de módulos demostrativos.  </t>
  </si>
  <si>
    <t xml:space="preserve">Vinculación con las Instituciones educativas y de Investigación. </t>
  </si>
  <si>
    <t xml:space="preserve">Capacitaciones con las Instituciones Educativas y de Investigación. </t>
  </si>
  <si>
    <t xml:space="preserve">Convenios Realizados con las Instituciones Educativas y de Investigación </t>
  </si>
  <si>
    <t xml:space="preserve">Impulsar un Modelo de Desarrollo Rural en el Municipio. </t>
  </si>
  <si>
    <t>Reactivación y reuniones del Consejo Municipal para el Desarrollo Rural Sustentable.</t>
  </si>
  <si>
    <t xml:space="preserve">Desarrollo de una  Ganadería Sustentable y Regenerativa Municipal. </t>
  </si>
  <si>
    <t>Entrega de Biológicos y Suplementos alimenticios para ganado bovino y ovino.</t>
  </si>
  <si>
    <t>Entrega de Sementales Bovinos para la producción de Bovinos carne.</t>
  </si>
  <si>
    <t>Entrega de Infraestructura Ganadera para el manejo extensivo de ganado</t>
  </si>
  <si>
    <t xml:space="preserve">Porcentaje de productores beneficiados con el Fomento  a la Agricultura de Conservación en el Municipio </t>
  </si>
  <si>
    <t xml:space="preserve">Establecimiento de parcelas con agricultura de conservación e Innovación tecnológica </t>
  </si>
  <si>
    <t>Capacitación a productores con el sistema de Agricultura de Conservación</t>
  </si>
  <si>
    <t xml:space="preserve">Capacitacion con equipos de precisión para el fomento de la Agricultura de conservación </t>
  </si>
  <si>
    <t xml:space="preserve">Impulso a la tecnificación en  Unidades de Riego </t>
  </si>
  <si>
    <t>Entrega de bienes y servicios a Unidades de Riego (cintilla)</t>
  </si>
  <si>
    <t xml:space="preserve">Programa para el Desarrollo de las Unidades de Riego </t>
  </si>
  <si>
    <t>Alternativas de Producción para el desarrollo de las Unidades de producción del Municipio</t>
  </si>
  <si>
    <t xml:space="preserve">Entrega de plantulas de Hortaliza para Huertos familiares a la mujer rural </t>
  </si>
  <si>
    <t xml:space="preserve">Entrega de paquetes de corderas a jovenes emprendedoras </t>
  </si>
  <si>
    <t xml:space="preserve">Entrega de paquetes cunícolas (conejos) </t>
  </si>
  <si>
    <t xml:space="preserve">Entrega de paquetes de rollo de alambre de púas </t>
  </si>
  <si>
    <t>(porcentaje de aumento de la producción con entrega de bienes y servicios /Porcentaje de la producción sin bienes y servicios -I) *100</t>
  </si>
  <si>
    <t>(Porcentaje de productores que mantienen su producción con la entrega de bienes y servicios/Porcentaje de productores que no recibieron bienes y servicios )*100</t>
  </si>
  <si>
    <t>(Porcentaje de productores beneficiados con la Agricultura de conservación/Porcentaje Total de productores beneficiados con la agricultura de conservación)*100</t>
  </si>
  <si>
    <t>(Numero de parcelas con Agricultura de conservación muestreadas/Numero de parcelas Totales con Agricultura de conservación )*100</t>
  </si>
  <si>
    <t>(Numero de productores  capacitados en agricultura de conservación/Numero total  de productores que asistieron a la capacitación de  agricultura de conservación)*100</t>
  </si>
  <si>
    <t>(Porcentaje de productores beneficiados con el impulso a la tecnificación en las unidades de riego / Porcentaje total de beneficiarios de las unidades de riego )*100</t>
  </si>
  <si>
    <t xml:space="preserve">(Numero de productores beneficiados con la entrega de cintilla/Numero Total de beneficiados con la entrega de cintilla) * 100 </t>
  </si>
  <si>
    <t>(Numero de activades implementadas en el año/Numero Total de actividades implementadas )*100</t>
  </si>
  <si>
    <t xml:space="preserve">(Porcentaje de Alternativas de producción realizadas /Porcentaje Total  alternativas de  producción  realizadas y entregadas)* 100 </t>
  </si>
  <si>
    <t>(Numero de productoras beneficiadas con huerto familiar e instalado /Numero total  de productoras proyectadas para la instalación de huerto familiar)*100</t>
  </si>
  <si>
    <t xml:space="preserve">(Numero de productores jóvenes que emprendieron, con la entrega de bienes y servicios/Numero Total de jóvenes emprendedores con la entrega de bienes y servicios)*100 </t>
  </si>
  <si>
    <t xml:space="preserve">(Numero de mujeres rurales que se beneficiaron y cumplen con los criterios, con la entrega de paquetes cunícola /Numero Total de mujeres rurales proyectadas con la entrega de paquete cunícola)*100   </t>
  </si>
  <si>
    <t>(Numero de ganaderos y ganaderas que cumplan con los criterios y sean beneficiados con la entrega de alambre de púas/ Numero Total de ganaderos y ganaderas proyectados con la entrega de alambre de púas)*100</t>
  </si>
  <si>
    <t>(Numero de solicitudes entregadas a SADER,SADERH con la gestión a dependencias federales y estatales/Numero de solicitudes totales  realizadas,entregadas,gestionadas con la Gestión a Dependencias Federales y Estatales)*100</t>
  </si>
  <si>
    <t>(Numero de cultivos alternativos implementados / Numero de cultivos alternativos totales proyectados )*100</t>
  </si>
  <si>
    <t>(Porcentaje de Instituciones educativas y de investigacion  vinculadas con convenios/Porcentaje de Instituciones educativas y de investigacion vinculadas con convenios/Porcentaje Total Proyectado con las Instituciones, Organizaciones, Asociaciones civiles, para el desarrollo de capacidades)*100</t>
  </si>
  <si>
    <t>(Numero de capacitaciones  con las instituciones educativas realizadas/Numero de capacitaciones totales proyectadas con las instituciones educativas)*100</t>
  </si>
  <si>
    <t>(Numero de convenios realizados con las Instituciones educativas realizadas/Numero de convenios proyectados totales)*100</t>
  </si>
  <si>
    <t>(Porcentaje de acciones cumplidas con el modelo de Desarrollo Rural/Porcentajes de las acciones totales proyectadas con el modelo de desarrollo Rural)*100</t>
  </si>
  <si>
    <t>(Numero de reuniones realizadas del Consejo Municipal para el Desarrollo Rural/Numero de Reuniones Totales del Consejo Municipal para el Desarrollo Municipal )*100</t>
  </si>
  <si>
    <t xml:space="preserve">(Porcentaje de actividades realizadas para  Desarrollo de la Ganadería sustentable y regenerativa/Numero de actividades totales realizadas para el Desarrollo de la Ganadería Sustentable)*100 </t>
  </si>
  <si>
    <t>(Numero de productores beneficiados con la entrega de biológicos y suplementos alimenticios/Numero de productores beneficiados totales con la entrega de biológicos y suplementos alimenticios para el ganado ovino y bovino)*100</t>
  </si>
  <si>
    <t>(Numero de beneficiarios productores ganaderos con la entrega de material genético para la producción de bovinos carne/Numero total de beneficiarios productores ganaderos con la entrega de material genético para la producción de bovinos carne)*100</t>
  </si>
  <si>
    <t>(Numero de ejidos beneficiados ganaderos con la entrega de infraestructura ganadera primera y segunda etapa /Numero total de ejidos proyectados ganaderos con la entrega de infraestructura ganadera primera y segunda etapa)*100</t>
  </si>
  <si>
    <t>Mide la Tasa de variación de la productividad en las actividades primarias para mantener el aumento en la Productividad Agropecuaria.</t>
  </si>
  <si>
    <t>Mide el Porcentaje de productores que cumplen que  mantuvieron el aumento en la producción con la entrega de bienes y servicios.</t>
  </si>
  <si>
    <t xml:space="preserve">Mide el porcentaje de productores beneficiados con la Agricultura de Conservación en el Municipio </t>
  </si>
  <si>
    <t xml:space="preserve">Mide el Numero de parcelas con Agricultura de conservación en el Municipio </t>
  </si>
  <si>
    <t xml:space="preserve">Mide el Numero de productores con capacitación en Agricultura de Conservación </t>
  </si>
  <si>
    <t xml:space="preserve">Mide el Numero de Equipos de precisión para el Fomento de la Agricultura de Conservación </t>
  </si>
  <si>
    <t>Mide el porcentaje de productores beneficiados con el Impulso a la tecnificación en Unidades de riego</t>
  </si>
  <si>
    <t>Mide el numero de productores beneficiados con la entrega de bienes y servicios a las Unidades de Riego</t>
  </si>
  <si>
    <t xml:space="preserve">Mide el numero de actividades diseñadas en el programa de desarrollo de las unidades de riego </t>
  </si>
  <si>
    <t xml:space="preserve">Porcentaje de productores beneficiados con las alternativas para el Desarrollo de las Unidades de producción en el Municipio </t>
  </si>
  <si>
    <t>Mide el numero de productoras beneficiadas con la entrega de plantula de Hortaliza para huertos familiares a la mujer rural</t>
  </si>
  <si>
    <t xml:space="preserve">Mide el Numero de jóvenes emprendedoras que se beneficien con la entrega de paquetes de ganado ovino (corderas) en el Municipio </t>
  </si>
  <si>
    <t xml:space="preserve">Numero de mujeres rurales que se beneficien con la entrega de paquetes de conejos en el Municipio </t>
  </si>
  <si>
    <t xml:space="preserve">Mide el numero de productoras y productores ganaderos beneficiadas y/o beneficiados con la entrega de rollos de alambre de púas </t>
  </si>
  <si>
    <t xml:space="preserve">Mide el numero de solicitudes entregadas con la gestion de las dependencias estatales (Programas Dignificar, Fomentar, Mujer Rural, Asesoria tecnica y Capacitacion) y Federales (Secretaria de Agricultura y Desarrollo Rural, Comisión Nacional, Forestal). </t>
  </si>
  <si>
    <t>Mide el numero de modulos demostrativos instalados con el impulso a cultivos alternativos</t>
  </si>
  <si>
    <t xml:space="preserve">Mide la vinculacion con las instituciones educativas y de investigacion </t>
  </si>
  <si>
    <t xml:space="preserve">Mide las Capacitaciones con la Instituciones educativas y de Investigacion </t>
  </si>
  <si>
    <t xml:space="preserve">Mide el numero de convenios realizados con las Instituciones educativas y de Investigacion </t>
  </si>
  <si>
    <t xml:space="preserve">Mide las acciones que se impulsen con el modelo de Desarrollo Rural </t>
  </si>
  <si>
    <t xml:space="preserve">Mide el Numero de reuniones del Consejo Municipal para el Desarrollo rural </t>
  </si>
  <si>
    <t xml:space="preserve">Mide el Porcentaje de las actividades realizadas para el Desarrollo De la ganadería sustentable y regenerativa  </t>
  </si>
  <si>
    <t xml:space="preserve">Mide el Numero de productores que han sido beneficiados con la entrega de biológicos y suplementos alimenticios para el ganado ovino y bovino </t>
  </si>
  <si>
    <t>Mide el Numero de beneficiarios productores ganaderos con la entrega de material genético para la producción de bovinos carne en el municipio</t>
  </si>
  <si>
    <t xml:space="preserve">Mide el Numero de Ejidos  beneficiados ganaderos con la entrega de Infraestructura ganadera primera y segunda etapa  </t>
  </si>
  <si>
    <t xml:space="preserve">Eficacia </t>
  </si>
  <si>
    <t>Programa de información Estadística , SADER Representación Estatal Hidalgo</t>
  </si>
  <si>
    <t xml:space="preserve">Informes, Tarjetas Informativas, Reportes, Bitácoras </t>
  </si>
  <si>
    <t xml:space="preserve">Ascendente </t>
  </si>
  <si>
    <t>Numero</t>
  </si>
  <si>
    <t xml:space="preserve">Porcentaje </t>
  </si>
  <si>
    <t>Contribuir a una eficiente ejecucuión de los servicios públicos por parte de la Dirección de Servicios Públicos Municipales.</t>
  </si>
  <si>
    <t xml:space="preserve">Municipio con servicios públicos eficientes </t>
  </si>
  <si>
    <t>Huichapan con Servicio de Alumbrado Público eficiente</t>
  </si>
  <si>
    <t>Implementación de Instalaciónes subterraneas de baja tensión</t>
  </si>
  <si>
    <t>Recolección permante de residuos sólidos</t>
  </si>
  <si>
    <t>Barrido manual de calles en cabecera municipal</t>
  </si>
  <si>
    <t>Conservación  de parques y jardines del municipio</t>
  </si>
  <si>
    <t>Solicitudes para poda de arboles y pasto atendidas</t>
  </si>
  <si>
    <t>Población informada sobre la responsabilidad que implica la tenencia de animales caninos y felinos.</t>
  </si>
  <si>
    <t>Realización de esterilizaciónes a animales caninos y felinos</t>
  </si>
  <si>
    <t>Aplicación de vacunas antirrabicas a caninos y felinos.</t>
  </si>
  <si>
    <t>Bitacoras de Trabajo de la Unidad Administrativa responsable del Indicador</t>
  </si>
  <si>
    <t>Registros y Bitacoras de la Unidad Administrativa responsable del Indicador</t>
  </si>
  <si>
    <t>Bitacoras de recolección de residuos sólidos y depositados en relleno sanitario de los Residuos Sólidos, en área responsable del Indicador</t>
  </si>
  <si>
    <t>Bitacoras de la Unidad Administrativa responsable del Indicador</t>
  </si>
  <si>
    <t>Fin 
DSME</t>
  </si>
  <si>
    <t>Proposito
DSME</t>
  </si>
  <si>
    <t>Componente 1
APE</t>
  </si>
  <si>
    <t>Actividad A1 C1
APE</t>
  </si>
  <si>
    <t xml:space="preserve">Componente 2
RSE
</t>
  </si>
  <si>
    <t>Actividad A1C2
RSE</t>
  </si>
  <si>
    <t xml:space="preserve">Componente 3
PyJE
</t>
  </si>
  <si>
    <t>Actividad A2C3
PyJE</t>
  </si>
  <si>
    <t>Componente 4
CCE</t>
  </si>
  <si>
    <t>Actividad A1C4
CCE</t>
  </si>
  <si>
    <t>Actividad A2C4
CCE</t>
  </si>
  <si>
    <t xml:space="preserve">Porcentaje de solicitudes atendidas  por parte de  la Dirección de Servicios Municipales. </t>
  </si>
  <si>
    <t xml:space="preserve">Porcentaje de servicios públicos realizados por la Dirección de Servicios Municipales </t>
  </si>
  <si>
    <t>Porcentaje de acciones ejecuctadas para mantenimiento e instalación de luminarias en el municipio</t>
  </si>
  <si>
    <t>Porcentaje de Instalacones subterraneas de baja tensión realizados</t>
  </si>
  <si>
    <t>Porcentaje de toneladas de Residuos solidos recolectados y trasladados al Relleno Sanitario</t>
  </si>
  <si>
    <t>Porcentaje de calles y avenidas con servicio de barrido manual</t>
  </si>
  <si>
    <t xml:space="preserve">Porcentaje de acciones de mantenimiento para conservación de parques y jardines del municipio  </t>
  </si>
  <si>
    <t>Porcentaje de solicitudes atendidas para poda a arboles y pasto en el municipio.</t>
  </si>
  <si>
    <t>Porcentaje de  tripticos entregados con el tema de concientización para la tenencia responsable de animales caninos y felinos.</t>
  </si>
  <si>
    <t>Porcentaje de caninos y felinos  esterrilizados</t>
  </si>
  <si>
    <t>Porcentaje de caninos y felinos vacunados</t>
  </si>
  <si>
    <t>Porcentaje de solicitudes atendidas   por parte de  la Direccón de de Servicios Municipalesl es igual al (total de solicitudes atendidas  por arte de la Dirección de Servicios Públicos Municipales/ número de solicitudes programadas para atender por parte de  la Dirección de Servicios Públicos Municipalesl)*100</t>
  </si>
  <si>
    <t xml:space="preserve">Porcentaje de servicios públicos realizados por la Dirección de Servicios Municipales es igual al (número de Servicios públicos realizados por  parte de  Alumbrado Público; Coordinación de Residuos Sólidos; Coordinación de Párques y Jardines; y de Control Caninol /servicios públicos programados por  parte de  Alumbrado Público; Coordinación de Residuos Sólidos; Coordinación de Párques y Jardines; y de Control Caninol)*100 </t>
  </si>
  <si>
    <t>Porcentaje de acciones ejecutadas para mantenimiento e instalación de luminarias en el municipio es igual a (número de acciones ejecutadas para reparación de luminarias e instalación de nuevas luminarias/número de acciones programadas para mantenimiento e instalación de luminarias en el municipio)*100</t>
  </si>
  <si>
    <t>Porcentaje de Instalaciones de baja tensión realizados es igual a (número de instalaciones de baja tensión realizadas/número de instalaciones de baja tensión programadas)*100</t>
  </si>
  <si>
    <t>Porcentaje de toneladas de Residuos solidos recolectados y trasladados al Relleno Sanitario es igual a (número de toneldas de Residuos sólidos depositadas en el Relleno Sanitario/número de toneladas programadas para depositar en Relleno Sanitario)*100</t>
  </si>
  <si>
    <t>Porcentaje de calles y avenidas con servicio de barrido manual es igual a (número total de calles y avenidas barridas /número de calles y avenidas programadas para barrido)*100</t>
  </si>
  <si>
    <t>Porcentaje acciones de mantenimiento para conservación de parques y jardines del municipio es igual a (número de parques y jardines del municipio con mantenimiento de conservación  realizado/número de parques y jardines del municipio con acciones de mantenimiento para conservación  programado)*100</t>
  </si>
  <si>
    <t>Porcentaje de solicitudes atendidas para poda a arboles y pasto en el municipio es igual a (número de solicitudes atendidas para poda a arboles y pasto en el municipio/número de de solicitudes recibidas  para poda a arboles y pasto en el municipio)*100</t>
  </si>
  <si>
    <t>Porcentaje de tripticos entregados con el tema de concientización para la tenencia responsable de animales caninos y felinos es igual a (número  de tripticos entregados con el tema de concientización para la tenencia responsable de animales caninos y felinos /número de tripticos con el tema de concientización para la tenencia responsable de animales caninos y felinos programados para entregar)*100</t>
  </si>
  <si>
    <t>Porcentaje de caninos y felinos  esterrilizados es igual a(porcentaje de caninos y felinos  esterrilizados/númrero de caninos y felino programados para esterilización)*100</t>
  </si>
  <si>
    <t>Porcentaje de caninos y felinos  vacunadoss es igual a(porcentaje de caninos y felinos  vacunados/númrero de caninos y felino programados para vacunación)*100</t>
  </si>
  <si>
    <t xml:space="preserve">Mide el porcentaje de solicitudes ciudadanas atendidas por parte de la Dirección de Servicios Municipales </t>
  </si>
  <si>
    <t xml:space="preserve">Mide el porcentaje de los servicios prestados por parte de  Alumbrado Público; Coordinación de Residuos Sólidos; Coordinación de Párques y Jardines; y de Control Caninol. </t>
  </si>
  <si>
    <t>Mide el porcentaje de acciones ejecutadas para mantenimiento e instalación de luminarias en el municipio</t>
  </si>
  <si>
    <t>Mide el porcenteje de Instalaciones de baja tensión  implementadas.</t>
  </si>
  <si>
    <t>Conocer el númerode Toneladas de Residuos solidos recolectados y trasladados al Relleno Sanitario</t>
  </si>
  <si>
    <t>Mide el porcentaje  de calles y avenidas con servicio de barrido manual</t>
  </si>
  <si>
    <t>Mide el porcentaje de acciones de mantenimiento para conservación de parques y jardines del municipio</t>
  </si>
  <si>
    <t>Mide el porcentaje de solicitudes atendidas para poda a arboles y pasto en el municipio.</t>
  </si>
  <si>
    <t>Mide el porcentaje de  de tripticos entregados con  el tema de concientización para la tenencia responsable de animales caninos y felinos.</t>
  </si>
  <si>
    <t>Mide el porcentaje de caninos y felinos  esterilizados</t>
  </si>
  <si>
    <t>Mide el porcentaje de caninos y felinos vacunados</t>
  </si>
  <si>
    <t>36,934</t>
  </si>
  <si>
    <t>8912</t>
  </si>
  <si>
    <t>84.70%</t>
  </si>
  <si>
    <t>1,214</t>
  </si>
  <si>
    <t>100%</t>
  </si>
  <si>
    <t>91.75%</t>
  </si>
  <si>
    <t>9114</t>
  </si>
  <si>
    <t>98.70%</t>
  </si>
  <si>
    <t>32</t>
  </si>
  <si>
    <t>15</t>
  </si>
  <si>
    <t>68.18%</t>
  </si>
  <si>
    <t>7.14%</t>
  </si>
  <si>
    <t>Conciliador Municipal</t>
  </si>
  <si>
    <t>Actividad A1C5 CMS</t>
  </si>
  <si>
    <t>Dirección de la Unidad Técnica Jurídica</t>
  </si>
  <si>
    <t xml:space="preserve">Componente  5 DUTJS
</t>
  </si>
  <si>
    <t>Verde</t>
  </si>
  <si>
    <t>4</t>
  </si>
  <si>
    <t>Rojo</t>
  </si>
  <si>
    <t>Informes, Tarjetas Informativas, Reportes, Bitácoras, Operativos</t>
  </si>
  <si>
    <t>Mapa vial de la zona centro de Huichapan</t>
  </si>
  <si>
    <t>Señaliticas colocadas trimestralmente</t>
  </si>
  <si>
    <t>Informes de simulacros realizados</t>
  </si>
  <si>
    <t>Capañas realizadas, trípticos, folletos, material impreso</t>
  </si>
  <si>
    <t>Capañas realizadas, trípticos, folletos, material impreso, escuelasvisitadas</t>
  </si>
  <si>
    <t>Secretaría de Planeación y Evaluación</t>
  </si>
  <si>
    <t>Unidad de Control, Gestión de Calidad y Desempeño Municipal</t>
  </si>
  <si>
    <t>Encuesta de confianza y buen gobierno</t>
  </si>
  <si>
    <t>Unidad de Transparencia, Acceso a la información Gubernamental</t>
  </si>
  <si>
    <t>Semestral</t>
  </si>
  <si>
    <t xml:space="preserve">(Número de actualizaciones trimestrales realizadas / Número programado) × 100
</t>
  </si>
  <si>
    <t xml:space="preserve">Sitio web de transparencia actualizado </t>
  </si>
  <si>
    <t>Cuatrimestral</t>
  </si>
  <si>
    <t>Sistema Catastral Estatal</t>
  </si>
  <si>
    <t>Dirección de Catastro</t>
  </si>
  <si>
    <t>Dirección de PbR-SED y Agenda 2030</t>
  </si>
  <si>
    <t>Contraloria Municipal y OIC</t>
  </si>
  <si>
    <t>Sitio web de transparencia, reportes de auditorias</t>
  </si>
  <si>
    <t>Despacho de Presidencia</t>
  </si>
  <si>
    <t>Manuales de las unidades administrativas creados y/o actualizados</t>
  </si>
  <si>
    <t>Contraloria Social</t>
  </si>
  <si>
    <t>Dirección de Políticas Públicas</t>
  </si>
  <si>
    <t>Base de datos, encuestas realizadas</t>
  </si>
  <si>
    <t>1 Comunidad</t>
  </si>
  <si>
    <t>Número de Audiencias Ciudadanas en Comunidades</t>
  </si>
  <si>
    <t>36 Comunidades</t>
  </si>
  <si>
    <t>Coordinación de Relaciones Públicas</t>
  </si>
  <si>
    <t>Dirección de Vinculación Ciudadana</t>
  </si>
  <si>
    <t>20 Comunidades</t>
  </si>
  <si>
    <t>Campañas de módulos itinerantes actualizados</t>
  </si>
  <si>
    <t>Número de foros realizados / Total de foros planeados</t>
  </si>
  <si>
    <t>Dirección de Innovación y Comunicación</t>
  </si>
  <si>
    <t>Oficial Mayor</t>
  </si>
  <si>
    <t>Actividades de vinculación y bitacotras</t>
  </si>
  <si>
    <t xml:space="preserve">Número de Foros Ciudadanos </t>
  </si>
  <si>
    <t xml:space="preserve">Número de casos de éxito </t>
  </si>
  <si>
    <t xml:space="preserve">Total de servicios proporcionados Trimestalmente
</t>
  </si>
  <si>
    <t>Número de cartepas de investigación iniciadas</t>
  </si>
  <si>
    <t>Registros de campañas</t>
  </si>
  <si>
    <t xml:space="preserve">Material impreso entregado </t>
  </si>
  <si>
    <t>Productos entregados finalizados</t>
  </si>
  <si>
    <t>Gestión de proyectos y estantes generados</t>
  </si>
  <si>
    <t>Actividad 3 C5</t>
  </si>
  <si>
    <t>Secretaría de Turismo Estatal</t>
  </si>
  <si>
    <t>Actas de sesión</t>
  </si>
  <si>
    <t xml:space="preserve">Instalación del Consejo de turismo </t>
  </si>
  <si>
    <t xml:space="preserve">Documentación generada para la elaboración y aprobación del plan de turismo </t>
  </si>
  <si>
    <t xml:space="preserve">Ferias realizadas </t>
  </si>
  <si>
    <t>Secretaría de Desarrollo Económico</t>
  </si>
  <si>
    <t>Número de invitaciones a ferias y expos respondidas</t>
  </si>
  <si>
    <t>Secretaría de Cultura</t>
  </si>
  <si>
    <t>Número de comercios actualizados por SECTUR</t>
  </si>
  <si>
    <r>
      <t>Número de m</t>
    </r>
    <r>
      <rPr>
        <sz val="11"/>
        <color rgb="FF000000"/>
        <rFont val="Aptos Narrow"/>
        <family val="2"/>
      </rPr>
      <t xml:space="preserve">² pintados </t>
    </r>
  </si>
  <si>
    <t>Entrega de constancias y bitacoras de Trabajo de la Unidad Administrativa responsable del Indicador</t>
  </si>
  <si>
    <t>Comunidades atendidas y charlas comunitarias</t>
  </si>
  <si>
    <t xml:space="preserve">Constancias y Certificaciones </t>
  </si>
  <si>
    <t>Actas de instalación iniciadas</t>
  </si>
  <si>
    <t xml:space="preserve">Secretaría de Bienestar Social </t>
  </si>
  <si>
    <t xml:space="preserve">Fin </t>
  </si>
  <si>
    <t>Contribuir con la reducción de NNA en situación de pobreza y pobreza extrema en el municipio de Huichapan</t>
  </si>
  <si>
    <t xml:space="preserve">Porcentaje de NNA en situación de pobreza y pobreza extrema </t>
  </si>
  <si>
    <t>(NNA en pobreza o pobreza extrema / Total de NNA) × 100</t>
  </si>
  <si>
    <t>Porcentajel de NNA en situación de pobreza y pobreza extrema al finalizar el periodo del programa</t>
  </si>
  <si>
    <t>Informes de CONEVAL (Base de Datos de Pobreza por Grupo Poblacional)</t>
  </si>
  <si>
    <t xml:space="preserve">Descendente </t>
  </si>
  <si>
    <t>Próposto</t>
  </si>
  <si>
    <t>NNA en situación de pobreza y pobreza extrema, ven garantizados sus derechos elementales (alimentación, educación y salud)</t>
  </si>
  <si>
    <t xml:space="preserve"> NNA con acceso simultáneo a alimentación, educación, y salud</t>
  </si>
  <si>
    <t>(NNA con acceso a 3 servicios / Total NNA beneficiarios) × 100</t>
  </si>
  <si>
    <t>Porcentaje de NNA con acceso simultáneo a alimentación, educación, y salud</t>
  </si>
  <si>
    <t>Encuestas comunitarias e informes sectoriales</t>
  </si>
  <si>
    <t>Apoyo alimenticio para NNA en situación de pobreza y pobreza extrema</t>
  </si>
  <si>
    <t>NNA que reciben despensas o raciones alimenticias mensuales</t>
  </si>
  <si>
    <t>Conteo directo de registros de entrega</t>
  </si>
  <si>
    <t>Número total de NNA que reciben despensas o raciones alimenticias mensuales</t>
  </si>
  <si>
    <t>Registros del programa (Padrón de beneficiarios)</t>
  </si>
  <si>
    <t>Entrega de despensas nutritivas</t>
  </si>
  <si>
    <t>despensas nutritivas entregadas a NNA cada mes</t>
  </si>
  <si>
    <t>Conteo mensual directo</t>
  </si>
  <si>
    <t>Número total de despensas nutritivas entregadas a NNA cada mes</t>
  </si>
  <si>
    <t>Mensual</t>
  </si>
  <si>
    <t>Informes del programa, y listas de beneficiarios</t>
  </si>
  <si>
    <t xml:space="preserve">Apoyo económico para NNA en situación de pobreza y pobreza extrema </t>
  </si>
  <si>
    <t>NNA beneficiarios que se mantienen inscritos y con asistencia continua en ciclo escolar básico</t>
  </si>
  <si>
    <t>(NNA retenidos escolarmente / Total NNA becados) × 100</t>
  </si>
  <si>
    <t>Porcentaje de NNA beneficiarios que se mantienen inscritos y con asistencia continua en ciclo escolar básico</t>
  </si>
  <si>
    <t>Registros escolares, y Bases de Datos de la SEPH</t>
  </si>
  <si>
    <t xml:space="preserve">Actividad 2 C2 </t>
  </si>
  <si>
    <t xml:space="preserve">Entrega de Becas escolares </t>
  </si>
  <si>
    <t>Apoyos educativos entregados a NNA en condición de pobreza para fomentar su permanencia escolar</t>
  </si>
  <si>
    <t>Conteo bimestral</t>
  </si>
  <si>
    <t>Total de apoyos educativos entregados a NNA en condición de pobreza para fomentar su permanencia escolar</t>
  </si>
  <si>
    <t>Bimestral</t>
  </si>
  <si>
    <t>Registros escolares y del programa</t>
  </si>
  <si>
    <t>Acceso a servicios básicos de salud</t>
  </si>
  <si>
    <t>NNA beneficiarios que han recibido al menos una consulta médica preventiva durante el año</t>
  </si>
  <si>
    <t>(NNA con revisión médica / Total NNA beneficiarios) × 100</t>
  </si>
  <si>
    <t>Porcentaje de NNA beneficiarios que han recibido al menos una consulta médica preventiva durante el año</t>
  </si>
  <si>
    <t>Registros de centros de salud y brigadas comunitarias</t>
  </si>
  <si>
    <t>Actividad 3 C3</t>
  </si>
  <si>
    <t xml:space="preserve">Brigadas de salud </t>
  </si>
  <si>
    <t>Brigadas organizadas para brindar atención médica preventiva a NNA beneficiarios del programa</t>
  </si>
  <si>
    <t>Conteo de brigadas y pacientes atendidos por brigada</t>
  </si>
  <si>
    <t>Total de brigadas organizadas para brindar atención médica preventiva a NNA beneficiarios del programa</t>
  </si>
  <si>
    <t xml:space="preserve">Reportes de Coordinación de Salud </t>
  </si>
  <si>
    <t xml:space="preserve">Número </t>
  </si>
  <si>
    <t>rojo</t>
  </si>
  <si>
    <t>Amarillo</t>
  </si>
  <si>
    <t xml:space="preserve">Clave, Código, ID o Número de identificación del indicador </t>
  </si>
  <si>
    <t>SSPTVyPCI 001</t>
  </si>
  <si>
    <t>SSPTVyPCI 002</t>
  </si>
  <si>
    <t>SSPTVyPCI 003</t>
  </si>
  <si>
    <t>SSPTVyPCI 004</t>
  </si>
  <si>
    <t>SSPTVyPCI 005</t>
  </si>
  <si>
    <t>SSPTVyPCI 006</t>
  </si>
  <si>
    <t>SSPTVyPCI 007</t>
  </si>
  <si>
    <t>SSPTVyPCI 008</t>
  </si>
  <si>
    <t>SSPTVyPCI 009</t>
  </si>
  <si>
    <t>SSPTVyPCI 010</t>
  </si>
  <si>
    <t>SSPTVyPCI 011</t>
  </si>
  <si>
    <t>SSPTVyPCI 012</t>
  </si>
  <si>
    <t>SSPTVyPCI 013</t>
  </si>
  <si>
    <t>SSPTVyPCI 014</t>
  </si>
  <si>
    <t>SSPTVyPCI 015</t>
  </si>
  <si>
    <t>DUTJI 016</t>
  </si>
  <si>
    <t>COMUI 017</t>
  </si>
  <si>
    <t>SPyEI 001</t>
  </si>
  <si>
    <t>UCGCyDMI 002</t>
  </si>
  <si>
    <t>UTAIGI 003</t>
  </si>
  <si>
    <t>UTAIGI 004</t>
  </si>
  <si>
    <t>UTAIGI 005</t>
  </si>
  <si>
    <t>TMI 006</t>
  </si>
  <si>
    <t>CMI 007</t>
  </si>
  <si>
    <t>PbRtSEDI 008</t>
  </si>
  <si>
    <t>CMyOICI 009</t>
  </si>
  <si>
    <t>DESPREI 010</t>
  </si>
  <si>
    <t>CSI 011</t>
  </si>
  <si>
    <t>PPI 012</t>
  </si>
  <si>
    <t>SGI 001</t>
  </si>
  <si>
    <t>SGI 002</t>
  </si>
  <si>
    <t>CRPI 003</t>
  </si>
  <si>
    <t>CRPI 005</t>
  </si>
  <si>
    <t>VCI 004</t>
  </si>
  <si>
    <t>VCI 010</t>
  </si>
  <si>
    <t>OFM 009</t>
  </si>
  <si>
    <t>INCOM 006</t>
  </si>
  <si>
    <t>INCOM 007</t>
  </si>
  <si>
    <t>INCOM 008</t>
  </si>
  <si>
    <t>SBSI 002</t>
  </si>
  <si>
    <t>SBSI 003</t>
  </si>
  <si>
    <t>SBSI 004</t>
  </si>
  <si>
    <t>SBSI 005</t>
  </si>
  <si>
    <t>SBSI 006</t>
  </si>
  <si>
    <t>SBSI 007</t>
  </si>
  <si>
    <t>SBSI 008</t>
  </si>
  <si>
    <t>SBSI 009</t>
  </si>
  <si>
    <t>IMDMUI 001</t>
  </si>
  <si>
    <t>IMDMUI 002</t>
  </si>
  <si>
    <t>IMDMUI 003</t>
  </si>
  <si>
    <t>IMDMUI 004</t>
  </si>
  <si>
    <t>IMDMUI 005</t>
  </si>
  <si>
    <t>IMDMUI 006</t>
  </si>
  <si>
    <t>IMDMUI 007</t>
  </si>
  <si>
    <t>IMDMUI 008</t>
  </si>
  <si>
    <t>IMDMUI 009</t>
  </si>
  <si>
    <t>IMDMUI 011</t>
  </si>
  <si>
    <t>IMDMUI 012</t>
  </si>
  <si>
    <t>IMDMUI 013</t>
  </si>
  <si>
    <t>IMDMUI 014</t>
  </si>
  <si>
    <t>SIPINNAI 010</t>
  </si>
  <si>
    <t>TURI 001</t>
  </si>
  <si>
    <t>SEDECOI 002</t>
  </si>
  <si>
    <t>SECUI 003</t>
  </si>
  <si>
    <t>TURI 004</t>
  </si>
  <si>
    <t>TURI 005</t>
  </si>
  <si>
    <t>TURI 006</t>
  </si>
  <si>
    <t>TURI 007</t>
  </si>
  <si>
    <t>SEDECOI 008</t>
  </si>
  <si>
    <t>SEDECOI 009</t>
  </si>
  <si>
    <t>SECUI 010</t>
  </si>
  <si>
    <t>SECUI 011</t>
  </si>
  <si>
    <t>TURI 012</t>
  </si>
  <si>
    <t>TURI 013</t>
  </si>
  <si>
    <t>TURI 014</t>
  </si>
  <si>
    <t>SECUI 015</t>
  </si>
  <si>
    <t>SECUI 016</t>
  </si>
  <si>
    <t>TURI 017</t>
  </si>
  <si>
    <t>DDAI 001</t>
  </si>
  <si>
    <t>DDAI 002</t>
  </si>
  <si>
    <t>DDAI 003</t>
  </si>
  <si>
    <t>DDAI 004</t>
  </si>
  <si>
    <t>DDAI 005</t>
  </si>
  <si>
    <t>DDAI 006</t>
  </si>
  <si>
    <t>DDAI 007</t>
  </si>
  <si>
    <t>DDAI 008</t>
  </si>
  <si>
    <t>DDAI 009</t>
  </si>
  <si>
    <t>DDAI 010</t>
  </si>
  <si>
    <t>DDAI 011</t>
  </si>
  <si>
    <t>DDAI 012</t>
  </si>
  <si>
    <t>DDAI 013</t>
  </si>
  <si>
    <t>DDAI 014</t>
  </si>
  <si>
    <t>DDAI 015</t>
  </si>
  <si>
    <t>DDAI 016</t>
  </si>
  <si>
    <t>DDAI 017</t>
  </si>
  <si>
    <t>DDAI 018</t>
  </si>
  <si>
    <t>DDAI 019</t>
  </si>
  <si>
    <t>DDAI 020</t>
  </si>
  <si>
    <t>DDAI 021</t>
  </si>
  <si>
    <t>DDAI 022</t>
  </si>
  <si>
    <t>DDAI 023</t>
  </si>
  <si>
    <t>DDAI 024</t>
  </si>
  <si>
    <t>DDAI 025</t>
  </si>
  <si>
    <t>Dirección de Servicios Municipales</t>
  </si>
  <si>
    <t>Coordinación de Alumbrado Público</t>
  </si>
  <si>
    <t>Coordinación de Residuos Sólidos</t>
  </si>
  <si>
    <t>Coordinación de Parques y Jardines</t>
  </si>
  <si>
    <t>Coordinación de Control Canino</t>
  </si>
  <si>
    <t>APAEI 003</t>
  </si>
  <si>
    <t>APAEI 004</t>
  </si>
  <si>
    <t>RSEI 005</t>
  </si>
  <si>
    <t>RSEI 006</t>
  </si>
  <si>
    <t>PyJEI 007</t>
  </si>
  <si>
    <t>PyJEI 008</t>
  </si>
  <si>
    <t>DSMI 001</t>
  </si>
  <si>
    <t>DSMI 002</t>
  </si>
  <si>
    <t>CCI 009</t>
  </si>
  <si>
    <t>CCI 010</t>
  </si>
  <si>
    <t>CCI 011</t>
  </si>
  <si>
    <t>SOPFREPOI 001</t>
  </si>
  <si>
    <t>SOPFREPOI 002</t>
  </si>
  <si>
    <t>SOPFREPOI 003</t>
  </si>
  <si>
    <t>SOPFREPOI 004</t>
  </si>
  <si>
    <t>SOPFREPOI 005</t>
  </si>
  <si>
    <t>SOPFREPOI 006</t>
  </si>
  <si>
    <t>SOPFREPOI 007</t>
  </si>
  <si>
    <t>SOPFREPOI 008</t>
  </si>
  <si>
    <t>SOPFREPOI 009</t>
  </si>
  <si>
    <t>SOPFREPOI 010</t>
  </si>
  <si>
    <t>SOPFREPOI 011</t>
  </si>
  <si>
    <t>SOPFREPOI 012</t>
  </si>
  <si>
    <t>SOPFREPOI 013</t>
  </si>
  <si>
    <t>SOPFREPOI 014</t>
  </si>
  <si>
    <t>SOPFREPOI 015</t>
  </si>
  <si>
    <t>SOPFREPOI 016</t>
  </si>
  <si>
    <t>SOPFREPOI 017</t>
  </si>
  <si>
    <t>SOPFREPOI 018</t>
  </si>
  <si>
    <t>SOPFREPOI 019</t>
  </si>
  <si>
    <t>SOPFREPOI 020</t>
  </si>
  <si>
    <t>SOPFREPOI 021</t>
  </si>
  <si>
    <t>SOPFREPOI 022</t>
  </si>
  <si>
    <t>SOPFREPOI 023</t>
  </si>
  <si>
    <t>SOPFREPOI 024</t>
  </si>
  <si>
    <t>SOPFREPOI 025</t>
  </si>
  <si>
    <t>SOPFFAISMI 0026</t>
  </si>
  <si>
    <t>SOPFFAISMI 0027</t>
  </si>
  <si>
    <t>SOPFFAISMI 0028</t>
  </si>
  <si>
    <t>SOPFFAISMI 0029</t>
  </si>
  <si>
    <t>SOPFFAISMI 0030</t>
  </si>
  <si>
    <t>SOPFFAISMI 0031</t>
  </si>
  <si>
    <t>SOPFFAISMI 0032</t>
  </si>
  <si>
    <t>SOPFFAISMI 0033</t>
  </si>
  <si>
    <t>SOPFFAISMI 0034</t>
  </si>
  <si>
    <t>SOPFFAISMI 0035</t>
  </si>
  <si>
    <t>SOPFFAISMI 0036</t>
  </si>
  <si>
    <t>SOPFFAISMI 0037</t>
  </si>
  <si>
    <t>DMAI 001</t>
  </si>
  <si>
    <t>DMAI 002</t>
  </si>
  <si>
    <t>DMAI 003</t>
  </si>
  <si>
    <t>DMAI 004</t>
  </si>
  <si>
    <t>DMAI 005</t>
  </si>
  <si>
    <t>DMAI 006</t>
  </si>
  <si>
    <t>DMAI 007</t>
  </si>
  <si>
    <t>DMAI 008</t>
  </si>
  <si>
    <t>DMAI 009</t>
  </si>
  <si>
    <t>DMAI 010</t>
  </si>
  <si>
    <t>DMAI 011</t>
  </si>
  <si>
    <t>DMAI 012</t>
  </si>
  <si>
    <t>Mide la efectividad integral de las acciones implementadas para restaurar la paz y mejorar la seguridad en Huichapan, considerando las estadísticas de criminalidad</t>
  </si>
  <si>
    <t xml:space="preserve">4S Tejiendo Esperanzas </t>
  </si>
  <si>
    <t>Porcentaje de recursos FAIS destinados al financiamiento de proyectos de agua potable</t>
  </si>
  <si>
    <t xml:space="preserve">Porcentaje de recursos FAIS destinados al financiamiento de proyectos de drenaje </t>
  </si>
  <si>
    <t>Porcentaje de recursos FAIS destinados al financiamiento de proyectos de electrificación</t>
  </si>
  <si>
    <t>Número de obras públicas o acciones realizados con recursos propios  o extraordinarios para la construcción, ampliación o rehabilitación de redes de distribución eléctrica</t>
  </si>
  <si>
    <t>Porcentaje de recursos FAIS destinados al financiamiento de proyectos de infraestructura educativa</t>
  </si>
  <si>
    <t xml:space="preserve">Porcentaje de recursos FAIS destinados al financiamiento de proyectos de infraestructura de salud </t>
  </si>
  <si>
    <t>Porcentaje de  recursos FAIS destinados al financiamiento de proyectos de Mejora a la Vivienda</t>
  </si>
  <si>
    <t>Total de recursos  propios municipales o extraordinarios destinados para el mejoramiento de los vialidades y caminos rurales, durante el ejercicio.</t>
  </si>
  <si>
    <t>Porcentaje de  recursos FAIS destinados al financiamiento de proyectos de construcción, rehabilitación y conservación de caminos y principales vialidades</t>
  </si>
  <si>
    <t>Total de recursos propios destinado para fortalecer las capacidades de gestión del municipio</t>
  </si>
  <si>
    <t>Componente 1 
(REPO)</t>
  </si>
  <si>
    <t xml:space="preserve">Componente 3
(FAISM y REPO) </t>
  </si>
  <si>
    <t>Actividad 4 C3</t>
  </si>
  <si>
    <t>Actividad 5 C3</t>
  </si>
  <si>
    <t>Actividad 6 C3</t>
  </si>
  <si>
    <t>Componente 4
(FAISM y Repo)</t>
  </si>
  <si>
    <t>Actividad 3 C4</t>
  </si>
  <si>
    <t>Actividad 4 C4</t>
  </si>
  <si>
    <t>Actividad 5 C4</t>
  </si>
  <si>
    <t>Componente 5
(REPO)</t>
  </si>
  <si>
    <t>Componente 6
(FAISM y REPO)</t>
  </si>
  <si>
    <t>Actividad 1 C6</t>
  </si>
  <si>
    <t>Actividad 2 C6</t>
  </si>
  <si>
    <t>Total de recursos FAIS planeados y ejercidos en el ejercicio fiscal 2025</t>
  </si>
  <si>
    <t>Número de proyectos o acciones realizadas  al trimestre realizados con recursos propios  o extraordinarios para la construcción, ampliación o rehabilitación de redes de distribución eléctrica</t>
  </si>
  <si>
    <t>Indicador que mide la totalidad del recurso FAIS destinados por  el Gobierno Municipal, para atender necesidades de infraestructura social en las comunidades, durante el ejercicio 2025.</t>
  </si>
  <si>
    <t xml:space="preserve">	Permite conocer la proporción de recursos  FAIS destinados a proyectos de agua potable respecto del monto total de recursos destinados al conjunto de proyectos financiados</t>
  </si>
  <si>
    <t xml:space="preserve">	Permite conocer la proporción de recursos FAIS destinados a proyectos de drenaje respecto del monto total de recursos destinados al conjunto de proyectos financiados</t>
  </si>
  <si>
    <t xml:space="preserve">	Permite conocer la proporción de recursos FAIS destinados a proyectos de electrificación respecto del monto total de recursos destinados al conjunto de proyectos financiados</t>
  </si>
  <si>
    <t xml:space="preserve">	Permite conocer la proporción de recursos extraordinarios destinados a proyectos de electrificación respecto del monto total de recursos destinados al conjunto de proyectos financiados</t>
  </si>
  <si>
    <t xml:space="preserve">	Permite conocer la proporción de recursos FAIS destinados a proyectos de infraestructura educativa respecto del monto total de recursos destinados al conjunto de proyectos financiados</t>
  </si>
  <si>
    <t xml:space="preserve">	Permite conocer la proporción de recursos FAIS destinados a proyectos de infraestructura de salud respecto del monto total de recursos destinados al conjunto de proyectos financiados</t>
  </si>
  <si>
    <t xml:space="preserve">	Permite conocer la proporción de recursos FAIS destinados a proyectos de Mejora a la Vivienda respecto del monto total de recursos destinados al conjunto de proyectos financiados</t>
  </si>
  <si>
    <t>Este indicador mide el total de recursos propios o extraordinarios que fueron aplicados para el mejoramiento de los vialidades y caminos rurales, durante el ejercicio</t>
  </si>
  <si>
    <t>Informe anual sobre la situación de Pobreza y Rezago Social del Municipio de Huichapan, Hidalgo, emitido por la Secretaría de Bienestar</t>
  </si>
  <si>
    <t>Sistema de Información del FAIS emitida por la Secretaría de Bienestar y Reporte fotográfico, ejercicio fiscal 2025</t>
  </si>
  <si>
    <t>Sistema de Información del FAIS por la Secretaría de Bienestar y Reporte fotográfico, ejercicio fiscal 2025</t>
  </si>
  <si>
    <t>Sistema de Información del FAIS emitida por la Secretaría de Bienestar, ejercicio fiscal 2025</t>
  </si>
  <si>
    <t xml:space="preserve">Sistema de Información del FAIS por la Secretaría de Bienestar </t>
  </si>
  <si>
    <t>Registro emitido por Secretaría de Infraestructura Pública y Desarrollo Urbano Sostenible</t>
  </si>
  <si>
    <t>1E Huichapan Libre y Seguro</t>
  </si>
  <si>
    <t xml:space="preserve">Componente 2 
(REPO) </t>
  </si>
  <si>
    <t>verde</t>
  </si>
  <si>
    <t>4to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</si>
</sst>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0.0"/>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sz val="11"/>
      <color rgb="FF000000"/>
      <name val="Calibri"/>
      <family val="2"/>
    </font>
    <font>
      <sz val="10"/>
      <name val="Arial"/>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8"/>
      <name val="Calibri"/>
      <family val="2"/>
    </font>
    <font>
      <sz val="11"/>
      <color rgb="FF000000"/>
      <name val="Arial"/>
      <family val="2"/>
    </font>
    <font>
      <sz val="11"/>
      <color theme="1"/>
      <name val="Arial"/>
      <family val="2"/>
    </font>
    <font>
      <sz val="12"/>
      <color theme="1"/>
      <name val="Arial"/>
      <family val="2"/>
    </font>
    <font>
      <sz val="11"/>
      <name val="Arial"/>
      <family val="2"/>
    </font>
    <font>
      <sz val="11"/>
      <color rgb="FF000000"/>
      <name val="Aptos Narrow"/>
      <family val="2"/>
    </font>
    <font>
      <sz val="11"/>
      <color rgb="FF000000"/>
      <name val="Aptos Narrow"/>
      <charset val="134"/>
    </font>
    <font>
      <sz val="10"/>
      <color theme="1"/>
      <name val="Arial"/>
      <family val="2"/>
    </font>
  </fonts>
  <fills count="20">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FFFFFF"/>
        <bgColor rgb="FF000000"/>
      </patternFill>
    </fill>
    <fill>
      <patternFill patternType="solid">
        <fgColor theme="0"/>
        <bgColor rgb="FF000000"/>
      </patternFill>
    </fill>
  </fills>
  <borders count="1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7">
    <xf numFmtId="0" fontId="0" fillId="0" borderId="0"/>
    <xf numFmtId="43" fontId="7"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7" fillId="0" borderId="0"/>
    <xf numFmtId="9" fontId="7" fillId="0" borderId="0" applyFont="0" applyFill="0" applyBorder="0" applyAlignment="0" applyProtection="0"/>
    <xf numFmtId="0" fontId="4" fillId="2" borderId="1"/>
    <xf numFmtId="0" fontId="8" fillId="2" borderId="1"/>
    <xf numFmtId="0" fontId="8" fillId="2" borderId="1"/>
    <xf numFmtId="0" fontId="9" fillId="2" borderId="1"/>
    <xf numFmtId="0" fontId="10" fillId="2" borderId="1"/>
    <xf numFmtId="0" fontId="10" fillId="2" borderId="1"/>
    <xf numFmtId="9" fontId="9" fillId="2" borderId="1" applyBorder="0" applyProtection="0"/>
    <xf numFmtId="0" fontId="3" fillId="2" borderId="1"/>
    <xf numFmtId="0" fontId="14" fillId="2" borderId="1"/>
    <xf numFmtId="0" fontId="7" fillId="2" borderId="1"/>
    <xf numFmtId="0" fontId="5" fillId="2" borderId="1"/>
    <xf numFmtId="43" fontId="7" fillId="2" borderId="1" applyFont="0" applyFill="0" applyBorder="0" applyAlignment="0" applyProtection="0"/>
    <xf numFmtId="0" fontId="5" fillId="2" borderId="1"/>
    <xf numFmtId="0" fontId="2" fillId="2" borderId="1"/>
    <xf numFmtId="0" fontId="16" fillId="2" borderId="1"/>
    <xf numFmtId="43" fontId="16" fillId="2" borderId="1" applyFont="0" applyFill="0" applyBorder="0" applyAlignment="0" applyProtection="0"/>
    <xf numFmtId="0" fontId="1" fillId="2" borderId="1"/>
    <xf numFmtId="9" fontId="7" fillId="2" borderId="1" applyFont="0" applyFill="0" applyBorder="0" applyAlignment="0" applyProtection="0"/>
    <xf numFmtId="44" fontId="7" fillId="0" borderId="0" applyFont="0" applyFill="0" applyBorder="0" applyAlignment="0" applyProtection="0"/>
  </cellStyleXfs>
  <cellXfs count="218">
    <xf numFmtId="0" fontId="0" fillId="0" borderId="0" xfId="0"/>
    <xf numFmtId="0" fontId="6" fillId="0" borderId="0" xfId="3" applyFont="1"/>
    <xf numFmtId="2" fontId="6" fillId="0" borderId="0" xfId="3" applyNumberFormat="1" applyFont="1"/>
    <xf numFmtId="0" fontId="12" fillId="0" borderId="0" xfId="0" applyFont="1" applyAlignment="1">
      <alignment horizontal="center" vertical="center"/>
    </xf>
    <xf numFmtId="0" fontId="11" fillId="0" borderId="2" xfId="0" applyFont="1" applyBorder="1" applyAlignment="1">
      <alignment horizontal="center" vertical="center" wrapText="1"/>
    </xf>
    <xf numFmtId="9" fontId="11" fillId="12" borderId="2" xfId="0" applyNumberFormat="1" applyFont="1" applyFill="1" applyBorder="1" applyAlignment="1">
      <alignment horizontal="center" vertical="center" wrapText="1"/>
    </xf>
    <xf numFmtId="9" fontId="11" fillId="12" borderId="2" xfId="7" applyFont="1" applyFill="1" applyBorder="1" applyAlignment="1">
      <alignment horizontal="center" vertical="center" wrapText="1"/>
    </xf>
    <xf numFmtId="9" fontId="11" fillId="13" borderId="2" xfId="7" quotePrefix="1" applyFont="1" applyFill="1" applyBorder="1" applyAlignment="1">
      <alignment horizontal="center" vertical="center" wrapText="1"/>
    </xf>
    <xf numFmtId="2" fontId="11" fillId="0" borderId="2" xfId="3" applyNumberFormat="1" applyFont="1" applyBorder="1" applyAlignment="1">
      <alignment horizontal="center" vertical="center" wrapText="1"/>
    </xf>
    <xf numFmtId="0" fontId="0" fillId="14" borderId="1" xfId="0" applyFill="1" applyBorder="1"/>
    <xf numFmtId="0" fontId="17" fillId="14" borderId="1" xfId="0" applyFont="1" applyFill="1" applyBorder="1" applyAlignment="1">
      <alignment vertical="center"/>
    </xf>
    <xf numFmtId="0" fontId="18" fillId="14" borderId="1" xfId="0" applyFont="1" applyFill="1" applyBorder="1" applyAlignment="1">
      <alignment vertical="center"/>
    </xf>
    <xf numFmtId="9" fontId="11" fillId="11" borderId="2" xfId="0" applyNumberFormat="1" applyFont="1" applyFill="1" applyBorder="1" applyAlignment="1">
      <alignment horizontal="center" vertical="center" wrapText="1"/>
    </xf>
    <xf numFmtId="9" fontId="11" fillId="0" borderId="2" xfId="7" applyFont="1" applyBorder="1" applyAlignment="1">
      <alignment horizontal="center" vertical="center" wrapText="1"/>
    </xf>
    <xf numFmtId="9" fontId="11" fillId="11" borderId="2" xfId="7" applyFont="1" applyFill="1" applyBorder="1" applyAlignment="1">
      <alignment horizontal="center" vertical="center" wrapText="1"/>
    </xf>
    <xf numFmtId="2" fontId="11" fillId="0" borderId="2" xfId="7" applyNumberFormat="1" applyFont="1" applyBorder="1" applyAlignment="1">
      <alignment horizontal="center" vertical="center" wrapText="1"/>
    </xf>
    <xf numFmtId="0" fontId="0" fillId="15" borderId="0" xfId="0" applyFill="1"/>
    <xf numFmtId="2" fontId="6" fillId="16" borderId="0" xfId="3" applyNumberFormat="1" applyFont="1" applyFill="1"/>
    <xf numFmtId="2" fontId="6" fillId="15" borderId="0" xfId="3" applyNumberFormat="1" applyFont="1" applyFill="1"/>
    <xf numFmtId="9" fontId="11" fillId="17" borderId="2" xfId="7" applyFont="1" applyFill="1" applyBorder="1" applyAlignment="1">
      <alignment horizontal="center" vertical="center" wrapText="1"/>
    </xf>
    <xf numFmtId="2" fontId="6" fillId="17" borderId="0" xfId="3" applyNumberFormat="1" applyFont="1" applyFill="1"/>
    <xf numFmtId="0" fontId="0" fillId="0" borderId="2" xfId="0" applyBorder="1" applyAlignment="1">
      <alignment horizontal="center" vertical="center" wrapText="1"/>
    </xf>
    <xf numFmtId="0" fontId="0" fillId="0" borderId="2" xfId="0"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0" fillId="0" borderId="2" xfId="0" applyFont="1" applyBorder="1" applyAlignment="1">
      <alignment horizontal="center" vertical="center" wrapText="1"/>
    </xf>
    <xf numFmtId="0" fontId="21" fillId="2" borderId="2" xfId="8" applyFont="1" applyBorder="1" applyAlignment="1">
      <alignment horizontal="center" vertical="center" wrapText="1"/>
    </xf>
    <xf numFmtId="2" fontId="20" fillId="0" borderId="2" xfId="7" applyNumberFormat="1" applyFont="1" applyBorder="1" applyAlignment="1">
      <alignment horizontal="center" vertical="center" wrapText="1"/>
    </xf>
    <xf numFmtId="2" fontId="20" fillId="0" borderId="2" xfId="3" applyNumberFormat="1" applyFont="1" applyBorder="1" applyAlignment="1">
      <alignment horizontal="center" vertical="center" wrapText="1"/>
    </xf>
    <xf numFmtId="9" fontId="20" fillId="0" borderId="2" xfId="7" applyFont="1" applyBorder="1" applyAlignment="1">
      <alignment horizontal="center" vertical="center" wrapText="1"/>
    </xf>
    <xf numFmtId="49" fontId="15" fillId="6" borderId="5" xfId="2" applyNumberFormat="1" applyFont="1" applyFill="1" applyBorder="1" applyAlignment="1">
      <alignment horizontal="center" vertical="center" wrapText="1"/>
    </xf>
    <xf numFmtId="49" fontId="15" fillId="6" borderId="5" xfId="20" applyNumberFormat="1" applyFont="1" applyFill="1" applyBorder="1" applyAlignment="1">
      <alignment horizontal="center" vertical="center" wrapText="1"/>
    </xf>
    <xf numFmtId="49" fontId="15" fillId="5" borderId="5" xfId="2" applyNumberFormat="1" applyFont="1" applyFill="1" applyBorder="1" applyAlignment="1">
      <alignment horizontal="center" vertical="center" wrapText="1"/>
    </xf>
    <xf numFmtId="49" fontId="15" fillId="5" borderId="5" xfId="20" applyNumberFormat="1" applyFont="1" applyFill="1" applyBorder="1" applyAlignment="1">
      <alignment horizontal="center" vertical="center" wrapText="1"/>
    </xf>
    <xf numFmtId="49" fontId="15" fillId="3" borderId="5" xfId="20" applyNumberFormat="1" applyFont="1" applyFill="1" applyBorder="1" applyAlignment="1">
      <alignment horizontal="center" vertical="center" wrapText="1"/>
    </xf>
    <xf numFmtId="2" fontId="15" fillId="7" borderId="5" xfId="2" applyNumberFormat="1" applyFont="1" applyFill="1" applyBorder="1" applyAlignment="1">
      <alignment horizontal="center" vertical="center" wrapText="1"/>
    </xf>
    <xf numFmtId="2" fontId="15" fillId="8" borderId="5" xfId="2" applyNumberFormat="1" applyFont="1" applyFill="1" applyBorder="1" applyAlignment="1">
      <alignment horizontal="center" vertical="center" wrapText="1"/>
    </xf>
    <xf numFmtId="2" fontId="15" fillId="9" borderId="5" xfId="2" applyNumberFormat="1" applyFont="1" applyFill="1" applyBorder="1" applyAlignment="1">
      <alignment horizontal="center" vertical="center" wrapText="1"/>
    </xf>
    <xf numFmtId="2" fontId="15" fillId="10" borderId="5" xfId="2" applyNumberFormat="1" applyFont="1" applyFill="1" applyBorder="1" applyAlignment="1">
      <alignment horizontal="center" vertical="center" wrapText="1"/>
    </xf>
    <xf numFmtId="2" fontId="15" fillId="3" borderId="5" xfId="20" applyNumberFormat="1" applyFont="1" applyFill="1" applyBorder="1" applyAlignment="1">
      <alignment horizontal="center" vertical="center" wrapText="1"/>
    </xf>
    <xf numFmtId="0" fontId="12" fillId="0" borderId="1" xfId="0" applyFont="1" applyBorder="1" applyAlignment="1">
      <alignment horizontal="center" vertical="center"/>
    </xf>
    <xf numFmtId="0" fontId="0" fillId="0" borderId="2" xfId="0" applyBorder="1"/>
    <xf numFmtId="0" fontId="20" fillId="0" borderId="2" xfId="0" applyFont="1" applyBorder="1" applyAlignment="1">
      <alignment horizontal="center" vertical="center"/>
    </xf>
    <xf numFmtId="0" fontId="20" fillId="2" borderId="2" xfId="0" applyFont="1" applyFill="1" applyBorder="1" applyAlignment="1">
      <alignment horizontal="center" vertical="center" wrapText="1"/>
    </xf>
    <xf numFmtId="0" fontId="20" fillId="0" borderId="5" xfId="0" applyFont="1" applyBorder="1" applyAlignment="1">
      <alignment horizontal="center" vertical="center"/>
    </xf>
    <xf numFmtId="0" fontId="21" fillId="11" borderId="2" xfId="0" applyFont="1" applyFill="1" applyBorder="1" applyAlignment="1">
      <alignment horizontal="left" vertical="center" wrapText="1"/>
    </xf>
    <xf numFmtId="0" fontId="21" fillId="11" borderId="9" xfId="0"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2" xfId="0" applyFont="1" applyBorder="1" applyAlignment="1">
      <alignment horizontal="justify" vertical="center" wrapText="1"/>
    </xf>
    <xf numFmtId="0" fontId="21" fillId="0" borderId="9" xfId="0" applyFont="1" applyBorder="1" applyAlignment="1">
      <alignment horizontal="left" vertical="center" wrapText="1"/>
    </xf>
    <xf numFmtId="0" fontId="21"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9" xfId="0" applyFont="1" applyBorder="1" applyAlignment="1">
      <alignment horizontal="center" vertical="center"/>
    </xf>
    <xf numFmtId="9" fontId="21" fillId="0" borderId="2" xfId="7" applyFont="1" applyBorder="1" applyAlignment="1">
      <alignment horizontal="center" vertical="center" wrapText="1"/>
    </xf>
    <xf numFmtId="0" fontId="20" fillId="0" borderId="10" xfId="0" applyFont="1" applyBorder="1" applyAlignment="1">
      <alignment horizontal="center" vertical="center"/>
    </xf>
    <xf numFmtId="0" fontId="20" fillId="0" borderId="3" xfId="0" applyFont="1" applyBorder="1" applyAlignment="1">
      <alignment horizontal="center" vertical="center"/>
    </xf>
    <xf numFmtId="9" fontId="20" fillId="0" borderId="2" xfId="7" applyFont="1" applyBorder="1" applyAlignment="1">
      <alignment horizontal="center" vertical="center"/>
    </xf>
    <xf numFmtId="0" fontId="23" fillId="11" borderId="9" xfId="0" applyFont="1" applyFill="1" applyBorder="1" applyAlignment="1">
      <alignment horizontal="left" vertical="center" wrapText="1"/>
    </xf>
    <xf numFmtId="0" fontId="23" fillId="11" borderId="12" xfId="0" applyFont="1" applyFill="1" applyBorder="1" applyAlignment="1">
      <alignment horizontal="left" vertical="center" wrapText="1"/>
    </xf>
    <xf numFmtId="0" fontId="20" fillId="0" borderId="5" xfId="0" applyFont="1" applyBorder="1" applyAlignment="1">
      <alignment horizontal="center" vertical="center" wrapText="1"/>
    </xf>
    <xf numFmtId="0" fontId="21" fillId="0" borderId="5" xfId="0" applyFont="1" applyBorder="1" applyAlignment="1">
      <alignment horizontal="justify" vertical="center" wrapText="1"/>
    </xf>
    <xf numFmtId="0" fontId="21" fillId="0" borderId="5" xfId="0" applyFont="1" applyBorder="1" applyAlignment="1">
      <alignment horizontal="center" vertical="center" wrapText="1"/>
    </xf>
    <xf numFmtId="0" fontId="21" fillId="0" borderId="12" xfId="0" applyFont="1" applyBorder="1" applyAlignment="1">
      <alignment horizontal="center" vertical="center" wrapText="1"/>
    </xf>
    <xf numFmtId="9" fontId="21" fillId="0" borderId="2" xfId="7" applyFont="1" applyBorder="1" applyAlignment="1">
      <alignment horizontal="center" vertical="center"/>
    </xf>
    <xf numFmtId="0" fontId="20" fillId="0" borderId="10" xfId="0" applyFont="1" applyBorder="1" applyAlignment="1">
      <alignment horizontal="center" vertical="center" wrapText="1"/>
    </xf>
    <xf numFmtId="9" fontId="21" fillId="0" borderId="2" xfId="0" applyNumberFormat="1" applyFont="1" applyBorder="1" applyAlignment="1">
      <alignment horizontal="center" vertical="center"/>
    </xf>
    <xf numFmtId="9" fontId="21" fillId="0" borderId="9" xfId="0" applyNumberFormat="1" applyFont="1" applyBorder="1" applyAlignment="1">
      <alignment horizontal="center" vertical="center"/>
    </xf>
    <xf numFmtId="9" fontId="21" fillId="0" borderId="9" xfId="7" applyFont="1" applyBorder="1" applyAlignment="1">
      <alignment horizontal="center" vertical="center"/>
    </xf>
    <xf numFmtId="0" fontId="20" fillId="0" borderId="2" xfId="0" applyFont="1" applyBorder="1" applyAlignment="1">
      <alignment horizontal="left" vertical="center" wrapText="1"/>
    </xf>
    <xf numFmtId="0" fontId="20" fillId="11" borderId="2" xfId="0" applyFont="1" applyFill="1" applyBorder="1" applyAlignment="1">
      <alignment horizontal="left" vertical="center" wrapText="1"/>
    </xf>
    <xf numFmtId="0" fontId="20" fillId="0" borderId="9" xfId="0" applyFont="1" applyBorder="1" applyAlignment="1">
      <alignment horizontal="left" vertical="center" wrapText="1"/>
    </xf>
    <xf numFmtId="0" fontId="20" fillId="11" borderId="2" xfId="0" applyFont="1" applyFill="1" applyBorder="1" applyAlignment="1">
      <alignment horizontal="center" vertical="center" wrapText="1"/>
    </xf>
    <xf numFmtId="0" fontId="11" fillId="0" borderId="9" xfId="0" applyFont="1" applyBorder="1" applyAlignment="1">
      <alignment horizontal="left" vertical="center" wrapText="1"/>
    </xf>
    <xf numFmtId="0" fontId="20" fillId="11" borderId="9" xfId="0" applyFont="1" applyFill="1" applyBorder="1" applyAlignment="1">
      <alignment horizontal="center" vertical="center" wrapText="1"/>
    </xf>
    <xf numFmtId="0" fontId="21" fillId="0" borderId="5" xfId="0" applyFont="1" applyBorder="1" applyAlignment="1">
      <alignment horizontal="center" vertical="center"/>
    </xf>
    <xf numFmtId="0" fontId="20" fillId="2" borderId="2" xfId="18" applyFont="1" applyBorder="1" applyAlignment="1">
      <alignment horizontal="center" vertical="center" wrapText="1"/>
    </xf>
    <xf numFmtId="49" fontId="20" fillId="2" borderId="2" xfId="18" applyNumberFormat="1" applyFont="1" applyBorder="1" applyAlignment="1">
      <alignment horizontal="center" vertical="center" wrapText="1"/>
    </xf>
    <xf numFmtId="2" fontId="20" fillId="2" borderId="2" xfId="18" applyNumberFormat="1" applyFont="1" applyBorder="1" applyAlignment="1">
      <alignment horizontal="center" vertical="center" wrapText="1"/>
    </xf>
    <xf numFmtId="0" fontId="20" fillId="2" borderId="10" xfId="18" applyFont="1" applyBorder="1" applyAlignment="1">
      <alignment horizontal="center" vertical="center" wrapText="1"/>
    </xf>
    <xf numFmtId="49" fontId="20" fillId="2" borderId="10" xfId="18" applyNumberFormat="1" applyFont="1" applyBorder="1" applyAlignment="1">
      <alignment horizontal="center" vertical="center" wrapText="1"/>
    </xf>
    <xf numFmtId="2" fontId="20" fillId="2" borderId="10" xfId="18" applyNumberFormat="1" applyFont="1" applyBorder="1" applyAlignment="1">
      <alignment horizontal="center" vertical="center" wrapText="1"/>
    </xf>
    <xf numFmtId="49" fontId="21" fillId="11" borderId="2" xfId="0" applyNumberFormat="1" applyFont="1" applyFill="1" applyBorder="1" applyAlignment="1">
      <alignment horizontal="center" vertical="center"/>
    </xf>
    <xf numFmtId="49" fontId="21" fillId="0" borderId="2" xfId="0" applyNumberFormat="1" applyFont="1" applyBorder="1" applyAlignment="1">
      <alignment horizontal="center" vertical="center"/>
    </xf>
    <xf numFmtId="10" fontId="11" fillId="0" borderId="2" xfId="7"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0" fontId="0" fillId="12" borderId="11" xfId="0" applyFill="1" applyBorder="1" applyAlignment="1">
      <alignment horizontal="center" vertical="center"/>
    </xf>
    <xf numFmtId="10" fontId="0" fillId="12" borderId="11" xfId="0" applyNumberFormat="1" applyFill="1" applyBorder="1" applyAlignment="1">
      <alignment horizontal="center" vertical="center"/>
    </xf>
    <xf numFmtId="9" fontId="0" fillId="12" borderId="11" xfId="7" applyFont="1" applyFill="1" applyBorder="1" applyAlignment="1">
      <alignment horizontal="center" vertical="center"/>
    </xf>
    <xf numFmtId="9" fontId="0" fillId="12" borderId="13" xfId="7" applyFont="1" applyFill="1" applyBorder="1" applyAlignment="1">
      <alignment horizontal="center" vertical="center"/>
    </xf>
    <xf numFmtId="9" fontId="21" fillId="12" borderId="2" xfId="7" applyFont="1" applyFill="1" applyBorder="1" applyAlignment="1">
      <alignment horizontal="center" vertical="center"/>
    </xf>
    <xf numFmtId="10" fontId="21" fillId="12" borderId="2" xfId="0" applyNumberFormat="1" applyFont="1" applyFill="1" applyBorder="1" applyAlignment="1">
      <alignment horizontal="center" vertical="center"/>
    </xf>
    <xf numFmtId="10" fontId="20" fillId="12" borderId="2" xfId="0" applyNumberFormat="1" applyFont="1" applyFill="1" applyBorder="1" applyAlignment="1">
      <alignment horizontal="center" vertical="center" wrapText="1"/>
    </xf>
    <xf numFmtId="9" fontId="0" fillId="12" borderId="2" xfId="7" applyFont="1" applyFill="1" applyBorder="1" applyAlignment="1">
      <alignment horizontal="center" vertical="center"/>
    </xf>
    <xf numFmtId="9" fontId="11" fillId="15" borderId="2" xfId="7" applyFont="1" applyFill="1" applyBorder="1" applyAlignment="1">
      <alignment horizontal="center" vertical="center" wrapText="1"/>
    </xf>
    <xf numFmtId="9" fontId="11" fillId="16" borderId="2" xfId="7" applyFont="1" applyFill="1" applyBorder="1" applyAlignment="1">
      <alignment horizontal="center" vertical="center" wrapText="1"/>
    </xf>
    <xf numFmtId="9" fontId="20" fillId="0" borderId="2" xfId="0" applyNumberFormat="1" applyFont="1" applyBorder="1" applyAlignment="1">
      <alignment horizontal="center" vertical="center"/>
    </xf>
    <xf numFmtId="2" fontId="11" fillId="0" borderId="2" xfId="3" applyNumberFormat="1" applyFont="1" applyBorder="1" applyAlignment="1">
      <alignment horizontal="center" vertical="center"/>
    </xf>
    <xf numFmtId="9" fontId="20" fillId="0" borderId="10" xfId="7" applyFont="1" applyBorder="1" applyAlignment="1">
      <alignment horizontal="center" vertical="center"/>
    </xf>
    <xf numFmtId="2" fontId="20" fillId="0" borderId="10" xfId="7" applyNumberFormat="1" applyFont="1" applyBorder="1" applyAlignment="1">
      <alignment horizontal="center" vertical="center"/>
    </xf>
    <xf numFmtId="0" fontId="20" fillId="0" borderId="14" xfId="0" applyFont="1" applyBorder="1" applyAlignment="1">
      <alignment horizontal="center" vertical="center"/>
    </xf>
    <xf numFmtId="0" fontId="20" fillId="0" borderId="8" xfId="0" applyFont="1" applyBorder="1" applyAlignment="1">
      <alignment horizontal="center" vertical="center"/>
    </xf>
    <xf numFmtId="9" fontId="21" fillId="12" borderId="2" xfId="0" applyNumberFormat="1" applyFont="1" applyFill="1" applyBorder="1" applyAlignment="1">
      <alignment horizontal="center" vertical="center"/>
    </xf>
    <xf numFmtId="1" fontId="20" fillId="2" borderId="10" xfId="18" applyNumberFormat="1" applyFont="1" applyBorder="1" applyAlignment="1">
      <alignment horizontal="center" vertical="center" wrapText="1"/>
    </xf>
    <xf numFmtId="1" fontId="21" fillId="0" borderId="2" xfId="0" applyNumberFormat="1" applyFont="1" applyBorder="1" applyAlignment="1">
      <alignment horizontal="center" vertical="center"/>
    </xf>
    <xf numFmtId="1" fontId="20" fillId="0" borderId="10" xfId="0" applyNumberFormat="1" applyFont="1" applyBorder="1" applyAlignment="1">
      <alignment horizontal="center" vertical="center"/>
    </xf>
    <xf numFmtId="0" fontId="0" fillId="0" borderId="0" xfId="0" applyAlignment="1">
      <alignment horizontal="center" vertical="center" wrapText="1"/>
    </xf>
    <xf numFmtId="3" fontId="20" fillId="0" borderId="2" xfId="0" applyNumberFormat="1" applyFont="1" applyBorder="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center" vertical="center" wrapText="1"/>
    </xf>
    <xf numFmtId="9" fontId="0" fillId="0" borderId="2" xfId="0" applyNumberFormat="1" applyBorder="1" applyAlignment="1">
      <alignment horizontal="center" vertical="center"/>
    </xf>
    <xf numFmtId="9" fontId="20" fillId="0" borderId="9" xfId="7" applyFont="1" applyBorder="1" applyAlignment="1">
      <alignment horizontal="center" vertical="center" wrapText="1"/>
    </xf>
    <xf numFmtId="9" fontId="11" fillId="12" borderId="11" xfId="0" applyNumberFormat="1" applyFont="1" applyFill="1" applyBorder="1" applyAlignment="1">
      <alignment horizontal="center" vertical="center" wrapText="1"/>
    </xf>
    <xf numFmtId="9" fontId="21" fillId="0" borderId="2" xfId="0" applyNumberFormat="1" applyFont="1" applyBorder="1" applyAlignment="1">
      <alignment horizontal="center" vertical="center" wrapText="1"/>
    </xf>
    <xf numFmtId="4" fontId="20" fillId="0" borderId="2" xfId="0" applyNumberFormat="1" applyFont="1" applyBorder="1" applyAlignment="1">
      <alignment horizontal="center" vertical="center"/>
    </xf>
    <xf numFmtId="165" fontId="20" fillId="0" borderId="2" xfId="0" applyNumberFormat="1" applyFont="1" applyBorder="1" applyAlignment="1">
      <alignment horizontal="center" vertical="center"/>
    </xf>
    <xf numFmtId="0" fontId="20" fillId="11" borderId="2" xfId="0" applyFont="1" applyFill="1" applyBorder="1" applyAlignment="1">
      <alignment horizontal="center" vertical="center"/>
    </xf>
    <xf numFmtId="0" fontId="20" fillId="11" borderId="11" xfId="0" applyFont="1" applyFill="1" applyBorder="1" applyAlignment="1">
      <alignment horizontal="center" vertical="center" wrapText="1"/>
    </xf>
    <xf numFmtId="0" fontId="20" fillId="11" borderId="10" xfId="0" applyFont="1" applyFill="1" applyBorder="1" applyAlignment="1">
      <alignment horizontal="center" vertical="center"/>
    </xf>
    <xf numFmtId="0" fontId="20" fillId="11" borderId="9" xfId="0" applyFont="1" applyFill="1" applyBorder="1" applyAlignment="1">
      <alignment horizontal="center" vertical="center"/>
    </xf>
    <xf numFmtId="0" fontId="0" fillId="11" borderId="2" xfId="0" applyFill="1" applyBorder="1" applyAlignment="1">
      <alignment horizontal="center" vertical="center"/>
    </xf>
    <xf numFmtId="0" fontId="21" fillId="11" borderId="2" xfId="8" applyFont="1" applyFill="1" applyBorder="1" applyAlignment="1">
      <alignment horizontal="center" vertical="center" wrapText="1"/>
    </xf>
    <xf numFmtId="2" fontId="20" fillId="11" borderId="2" xfId="3" applyNumberFormat="1" applyFont="1" applyFill="1" applyBorder="1" applyAlignment="1">
      <alignment horizontal="center" vertical="center" wrapText="1"/>
    </xf>
    <xf numFmtId="9" fontId="11" fillId="11" borderId="2" xfId="7" quotePrefix="1" applyFont="1" applyFill="1" applyBorder="1" applyAlignment="1">
      <alignment horizontal="center" vertical="center" wrapText="1"/>
    </xf>
    <xf numFmtId="0" fontId="0" fillId="11" borderId="2" xfId="0" applyFill="1" applyBorder="1"/>
    <xf numFmtId="0" fontId="0" fillId="11" borderId="0" xfId="0" applyFill="1"/>
    <xf numFmtId="9" fontId="11" fillId="17" borderId="9" xfId="7" applyFont="1" applyFill="1" applyBorder="1" applyAlignment="1">
      <alignment horizontal="center" vertical="center" wrapText="1"/>
    </xf>
    <xf numFmtId="9" fontId="20" fillId="12" borderId="11" xfId="0" applyNumberFormat="1" applyFont="1" applyFill="1" applyBorder="1" applyAlignment="1">
      <alignment horizontal="center" vertical="center"/>
    </xf>
    <xf numFmtId="0" fontId="20" fillId="0" borderId="6" xfId="0" applyFont="1" applyBorder="1" applyAlignment="1">
      <alignment horizontal="center" vertical="center"/>
    </xf>
    <xf numFmtId="2" fontId="20" fillId="2" borderId="5" xfId="18" applyNumberFormat="1" applyFont="1" applyBorder="1" applyAlignment="1">
      <alignment horizontal="center" vertical="center" wrapText="1"/>
    </xf>
    <xf numFmtId="2" fontId="20" fillId="2" borderId="14" xfId="18" applyNumberFormat="1" applyFont="1" applyBorder="1" applyAlignment="1">
      <alignment horizontal="center" vertical="center" wrapText="1"/>
    </xf>
    <xf numFmtId="9" fontId="20" fillId="0" borderId="2" xfId="7" applyFont="1" applyFill="1" applyBorder="1" applyAlignment="1">
      <alignment horizontal="center" vertical="center" wrapText="1"/>
    </xf>
    <xf numFmtId="164" fontId="21" fillId="0" borderId="2" xfId="26" applyNumberFormat="1" applyFont="1" applyFill="1" applyBorder="1" applyAlignment="1">
      <alignment horizontal="center" vertical="center" wrapText="1"/>
    </xf>
    <xf numFmtId="44" fontId="21" fillId="0" borderId="2" xfId="26" applyFont="1" applyFill="1" applyBorder="1" applyAlignment="1">
      <alignment horizontal="center" vertical="center" wrapText="1"/>
    </xf>
    <xf numFmtId="164" fontId="21" fillId="0" borderId="2" xfId="0" applyNumberFormat="1" applyFont="1" applyBorder="1" applyAlignment="1">
      <alignment horizontal="center" vertical="center" wrapText="1"/>
    </xf>
    <xf numFmtId="9" fontId="21" fillId="0" borderId="2" xfId="7" applyFont="1" applyFill="1" applyBorder="1" applyAlignment="1">
      <alignment horizontal="center" vertical="center" wrapText="1"/>
    </xf>
    <xf numFmtId="8" fontId="21" fillId="0" borderId="2" xfId="0" applyNumberFormat="1" applyFont="1" applyBorder="1" applyAlignment="1">
      <alignment horizontal="center" vertical="center" wrapText="1"/>
    </xf>
    <xf numFmtId="9" fontId="11" fillId="16" borderId="11" xfId="7" applyFont="1" applyFill="1" applyBorder="1" applyAlignment="1">
      <alignment horizontal="center" vertical="center" wrapText="1"/>
    </xf>
    <xf numFmtId="0" fontId="20" fillId="11" borderId="5" xfId="0" applyFont="1" applyFill="1" applyBorder="1" applyAlignment="1">
      <alignment horizontal="left" vertical="center" wrapText="1"/>
    </xf>
    <xf numFmtId="0" fontId="21" fillId="0" borderId="5" xfId="0" applyFont="1" applyBorder="1" applyAlignment="1">
      <alignment horizontal="left" vertical="center" wrapText="1"/>
    </xf>
    <xf numFmtId="0" fontId="20" fillId="11" borderId="12" xfId="0" applyFont="1" applyFill="1" applyBorder="1" applyAlignment="1">
      <alignment horizontal="center" vertical="center"/>
    </xf>
    <xf numFmtId="0" fontId="21" fillId="0" borderId="12" xfId="0" applyFont="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11"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11" borderId="3" xfId="0" applyFill="1" applyBorder="1" applyAlignment="1">
      <alignment horizontal="center" vertical="center"/>
    </xf>
    <xf numFmtId="10" fontId="21" fillId="0" borderId="2" xfId="0" applyNumberFormat="1" applyFont="1" applyBorder="1" applyAlignment="1">
      <alignment horizontal="center" vertical="center"/>
    </xf>
    <xf numFmtId="0" fontId="22" fillId="0" borderId="2" xfId="0" applyFont="1" applyBorder="1" applyAlignment="1">
      <alignment horizontal="left" vertical="center" wrapText="1"/>
    </xf>
    <xf numFmtId="0" fontId="22" fillId="0" borderId="2" xfId="0" applyFont="1" applyBorder="1" applyAlignment="1">
      <alignment horizontal="justify" vertical="center" wrapText="1"/>
    </xf>
    <xf numFmtId="44" fontId="21"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xf>
    <xf numFmtId="0" fontId="24" fillId="2" borderId="2" xfId="0" applyFont="1" applyFill="1" applyBorder="1" applyAlignment="1">
      <alignment horizontal="center" vertical="center"/>
    </xf>
    <xf numFmtId="0" fontId="24" fillId="18" borderId="2" xfId="0" applyFont="1" applyFill="1" applyBorder="1" applyAlignment="1">
      <alignment horizontal="center" vertical="center"/>
    </xf>
    <xf numFmtId="0" fontId="20" fillId="2" borderId="2" xfId="0" applyFont="1" applyFill="1" applyBorder="1" applyAlignment="1">
      <alignment horizontal="center" vertical="center"/>
    </xf>
    <xf numFmtId="10" fontId="21" fillId="0" borderId="2" xfId="0" applyNumberFormat="1" applyFont="1" applyBorder="1" applyAlignment="1">
      <alignment horizontal="center" vertical="center" wrapText="1"/>
    </xf>
    <xf numFmtId="3" fontId="21" fillId="0" borderId="2" xfId="0" applyNumberFormat="1" applyFont="1" applyBorder="1" applyAlignment="1">
      <alignment horizontal="center" vertical="center" wrapText="1"/>
    </xf>
    <xf numFmtId="9" fontId="0" fillId="0" borderId="2" xfId="7" applyFont="1" applyBorder="1" applyAlignment="1">
      <alignment horizontal="center" vertical="center"/>
    </xf>
    <xf numFmtId="0" fontId="0" fillId="18" borderId="2" xfId="0" applyFill="1" applyBorder="1" applyAlignment="1">
      <alignment horizontal="center" vertical="center"/>
    </xf>
    <xf numFmtId="9" fontId="0" fillId="18" borderId="2" xfId="7" applyFont="1" applyFill="1" applyBorder="1" applyAlignment="1">
      <alignment horizontal="center" vertical="center"/>
    </xf>
    <xf numFmtId="9" fontId="0" fillId="19" borderId="2" xfId="0" applyNumberFormat="1" applyFill="1" applyBorder="1" applyAlignment="1">
      <alignment horizontal="center" vertical="center"/>
    </xf>
    <xf numFmtId="0" fontId="0" fillId="19" borderId="2" xfId="0" applyFill="1" applyBorder="1" applyAlignment="1">
      <alignment horizontal="center" vertical="center"/>
    </xf>
    <xf numFmtId="3" fontId="0" fillId="19" borderId="2" xfId="0" applyNumberFormat="1" applyFill="1" applyBorder="1" applyAlignment="1">
      <alignment horizontal="center" vertical="center"/>
    </xf>
    <xf numFmtId="9" fontId="24" fillId="18" borderId="2" xfId="0" applyNumberFormat="1" applyFont="1" applyFill="1" applyBorder="1" applyAlignment="1">
      <alignment horizontal="center" vertical="center"/>
    </xf>
    <xf numFmtId="0" fontId="24" fillId="0" borderId="2" xfId="0" applyFont="1" applyBorder="1" applyAlignment="1">
      <alignment horizontal="center" vertical="center"/>
    </xf>
    <xf numFmtId="9" fontId="24" fillId="0" borderId="2" xfId="0" applyNumberFormat="1" applyFont="1" applyBorder="1" applyAlignment="1">
      <alignment horizontal="center" vertical="center"/>
    </xf>
    <xf numFmtId="2" fontId="21" fillId="0" borderId="2" xfId="0" applyNumberFormat="1" applyFont="1" applyBorder="1" applyAlignment="1">
      <alignment horizontal="center" vertical="center" wrapText="1"/>
    </xf>
    <xf numFmtId="1" fontId="0" fillId="0" borderId="2" xfId="0" applyNumberFormat="1" applyBorder="1" applyAlignment="1">
      <alignment horizontal="center" vertical="center"/>
    </xf>
    <xf numFmtId="10" fontId="0" fillId="0" borderId="2" xfId="0" applyNumberFormat="1" applyBorder="1" applyAlignment="1">
      <alignment horizontal="center" vertical="center"/>
    </xf>
    <xf numFmtId="2" fontId="0" fillId="0" borderId="2" xfId="0" applyNumberFormat="1" applyBorder="1" applyAlignment="1">
      <alignment horizontal="center" vertical="center"/>
    </xf>
    <xf numFmtId="9" fontId="25" fillId="0" borderId="2" xfId="0" applyNumberFormat="1" applyFont="1" applyBorder="1" applyAlignment="1">
      <alignment horizontal="center" vertical="center"/>
    </xf>
    <xf numFmtId="0" fontId="25" fillId="0" borderId="2" xfId="0" applyFont="1" applyBorder="1" applyAlignment="1">
      <alignment horizontal="center" vertical="center"/>
    </xf>
    <xf numFmtId="2" fontId="11" fillId="11" borderId="2" xfId="0" applyNumberFormat="1" applyFont="1" applyFill="1" applyBorder="1" applyAlignment="1">
      <alignment horizontal="center" vertical="center" wrapText="1"/>
    </xf>
    <xf numFmtId="3" fontId="0" fillId="0" borderId="2" xfId="0" applyNumberFormat="1" applyBorder="1" applyAlignment="1">
      <alignment horizontal="center" vertical="center"/>
    </xf>
    <xf numFmtId="2" fontId="0" fillId="19" borderId="2" xfId="7" applyNumberFormat="1" applyFont="1" applyFill="1" applyBorder="1" applyAlignment="1">
      <alignment horizontal="center" vertical="center"/>
    </xf>
    <xf numFmtId="0" fontId="0" fillId="0" borderId="5" xfId="0" applyBorder="1" applyAlignment="1">
      <alignment horizontal="center" vertical="center"/>
    </xf>
    <xf numFmtId="9" fontId="20" fillId="0" borderId="9" xfId="7" applyFont="1" applyFill="1" applyBorder="1" applyAlignment="1">
      <alignment horizontal="center" vertical="center" wrapText="1"/>
    </xf>
    <xf numFmtId="164" fontId="21" fillId="0" borderId="9" xfId="26" applyNumberFormat="1" applyFont="1" applyFill="1" applyBorder="1" applyAlignment="1">
      <alignment horizontal="center" vertical="center" wrapText="1"/>
    </xf>
    <xf numFmtId="44" fontId="21" fillId="0" borderId="9" xfId="26" applyFont="1" applyFill="1" applyBorder="1" applyAlignment="1">
      <alignment horizontal="center" vertical="center" wrapText="1"/>
    </xf>
    <xf numFmtId="9" fontId="21" fillId="0" borderId="9" xfId="7" applyFont="1" applyFill="1" applyBorder="1" applyAlignment="1">
      <alignment horizontal="center" vertical="center" wrapText="1"/>
    </xf>
    <xf numFmtId="164" fontId="21" fillId="0" borderId="9" xfId="0" applyNumberFormat="1" applyFont="1" applyBorder="1" applyAlignment="1">
      <alignment horizontal="center" vertical="center" wrapText="1"/>
    </xf>
    <xf numFmtId="9" fontId="21" fillId="0" borderId="9" xfId="7" applyFont="1" applyBorder="1" applyAlignment="1">
      <alignment horizontal="center" vertical="center" wrapText="1"/>
    </xf>
    <xf numFmtId="8" fontId="21" fillId="0" borderId="9"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8" fontId="20" fillId="0" borderId="2" xfId="0" applyNumberFormat="1" applyFont="1" applyBorder="1" applyAlignment="1">
      <alignment horizontal="center" vertical="center" wrapText="1"/>
    </xf>
    <xf numFmtId="10" fontId="20" fillId="0" borderId="2" xfId="0" applyNumberFormat="1" applyFont="1" applyBorder="1" applyAlignment="1">
      <alignment horizontal="center" vertical="center" wrapText="1"/>
    </xf>
    <xf numFmtId="8" fontId="5" fillId="0" borderId="2" xfId="0" applyNumberFormat="1" applyFont="1" applyBorder="1" applyAlignment="1">
      <alignment horizontal="center" vertical="center" wrapText="1"/>
    </xf>
    <xf numFmtId="8" fontId="0" fillId="0" borderId="2" xfId="0" applyNumberFormat="1" applyBorder="1" applyAlignment="1">
      <alignment horizontal="center" vertical="center"/>
    </xf>
    <xf numFmtId="2" fontId="0" fillId="0" borderId="2" xfId="7" applyNumberFormat="1" applyFont="1" applyBorder="1" applyAlignment="1">
      <alignment horizontal="center" vertical="center"/>
    </xf>
    <xf numFmtId="9" fontId="26" fillId="0" borderId="2" xfId="0" applyNumberFormat="1" applyFont="1" applyBorder="1" applyAlignment="1">
      <alignment horizontal="center" vertical="center"/>
    </xf>
    <xf numFmtId="9" fontId="26" fillId="0" borderId="2" xfId="0" applyNumberFormat="1" applyFont="1" applyBorder="1" applyAlignment="1">
      <alignment horizontal="center" vertical="center" wrapText="1"/>
    </xf>
    <xf numFmtId="0" fontId="26" fillId="11" borderId="2" xfId="0" applyFont="1" applyFill="1" applyBorder="1" applyAlignment="1">
      <alignment horizontal="center" vertical="center" wrapText="1"/>
    </xf>
    <xf numFmtId="9" fontId="26" fillId="11" borderId="2" xfId="0" applyNumberFormat="1" applyFont="1" applyFill="1" applyBorder="1" applyAlignment="1">
      <alignment horizontal="center" vertical="center" wrapText="1"/>
    </xf>
    <xf numFmtId="0" fontId="0" fillId="2" borderId="6" xfId="0" applyFill="1" applyBorder="1" applyAlignment="1">
      <alignment horizontal="center" vertical="center"/>
    </xf>
    <xf numFmtId="165" fontId="0" fillId="0" borderId="2" xfId="0" applyNumberFormat="1" applyBorder="1" applyAlignment="1">
      <alignment horizontal="center" vertical="center"/>
    </xf>
    <xf numFmtId="49" fontId="13" fillId="6" borderId="8" xfId="2" applyNumberFormat="1" applyFont="1" applyFill="1" applyBorder="1" applyAlignment="1">
      <alignment horizontal="center" vertical="center" wrapText="1"/>
    </xf>
    <xf numFmtId="49" fontId="13" fillId="6" borderId="7" xfId="2" applyNumberFormat="1" applyFont="1" applyFill="1" applyBorder="1" applyAlignment="1">
      <alignment horizontal="center" vertical="center" wrapText="1"/>
    </xf>
    <xf numFmtId="49" fontId="13" fillId="6" borderId="4" xfId="2" applyNumberFormat="1" applyFont="1" applyFill="1" applyBorder="1" applyAlignment="1">
      <alignment horizontal="center" vertical="center" wrapText="1"/>
    </xf>
    <xf numFmtId="49" fontId="13" fillId="5" borderId="8" xfId="2" applyNumberFormat="1" applyFont="1" applyFill="1" applyBorder="1" applyAlignment="1">
      <alignment horizontal="center" vertical="center" wrapText="1"/>
    </xf>
    <xf numFmtId="49" fontId="13" fillId="5" borderId="7" xfId="2" applyNumberFormat="1" applyFont="1" applyFill="1" applyBorder="1" applyAlignment="1">
      <alignment horizontal="center" vertical="center" wrapText="1"/>
    </xf>
    <xf numFmtId="49" fontId="13" fillId="5" borderId="4" xfId="2" applyNumberFormat="1" applyFont="1" applyFill="1" applyBorder="1" applyAlignment="1">
      <alignment horizontal="center" vertical="center" wrapText="1"/>
    </xf>
    <xf numFmtId="49" fontId="13" fillId="3" borderId="8" xfId="2" applyNumberFormat="1" applyFont="1" applyFill="1" applyBorder="1" applyAlignment="1">
      <alignment horizontal="center" vertical="center" wrapText="1"/>
    </xf>
    <xf numFmtId="49" fontId="13" fillId="3" borderId="7" xfId="2" applyNumberFormat="1" applyFont="1" applyFill="1" applyBorder="1" applyAlignment="1">
      <alignment horizontal="center" vertical="center" wrapText="1"/>
    </xf>
    <xf numFmtId="49" fontId="13" fillId="3" borderId="4" xfId="2" applyNumberFormat="1" applyFont="1" applyFill="1" applyBorder="1" applyAlignment="1">
      <alignment horizontal="center" vertical="center" wrapText="1"/>
    </xf>
    <xf numFmtId="0" fontId="13" fillId="9" borderId="5" xfId="2" applyFont="1" applyFill="1" applyBorder="1" applyAlignment="1">
      <alignment horizontal="center" vertical="center" wrapText="1"/>
    </xf>
    <xf numFmtId="0" fontId="13" fillId="9" borderId="6" xfId="2" applyFont="1" applyFill="1" applyBorder="1" applyAlignment="1">
      <alignment horizontal="center" vertical="center" wrapText="1"/>
    </xf>
    <xf numFmtId="0" fontId="13" fillId="9" borderId="3" xfId="2" applyFont="1" applyFill="1" applyBorder="1" applyAlignment="1">
      <alignment horizontal="center" vertical="center" wrapText="1"/>
    </xf>
    <xf numFmtId="0" fontId="13" fillId="10" borderId="5" xfId="2" applyFont="1" applyFill="1" applyBorder="1" applyAlignment="1">
      <alignment horizontal="center" vertical="center" wrapText="1"/>
    </xf>
    <xf numFmtId="0" fontId="13" fillId="10" borderId="6" xfId="2" applyFont="1" applyFill="1" applyBorder="1" applyAlignment="1">
      <alignment horizontal="center" vertical="center" wrapText="1"/>
    </xf>
    <xf numFmtId="0" fontId="13" fillId="10" borderId="3" xfId="2" applyFont="1" applyFill="1" applyBorder="1" applyAlignment="1">
      <alignment horizontal="center" vertical="center" wrapText="1"/>
    </xf>
    <xf numFmtId="0" fontId="21" fillId="0" borderId="2" xfId="0" applyFont="1" applyBorder="1" applyAlignment="1">
      <alignment horizontal="center" vertical="center" wrapText="1"/>
    </xf>
    <xf numFmtId="0" fontId="13" fillId="4" borderId="2" xfId="0" applyFont="1" applyFill="1" applyBorder="1" applyAlignment="1">
      <alignment horizontal="center" wrapText="1"/>
    </xf>
    <xf numFmtId="0" fontId="13" fillId="7" borderId="5" xfId="2" applyFont="1" applyFill="1" applyBorder="1" applyAlignment="1">
      <alignment horizontal="center" vertical="center" wrapText="1"/>
    </xf>
    <xf numFmtId="0" fontId="13" fillId="7" borderId="6" xfId="2" applyFont="1" applyFill="1" applyBorder="1" applyAlignment="1">
      <alignment horizontal="center" vertical="center" wrapText="1"/>
    </xf>
    <xf numFmtId="0" fontId="13" fillId="7" borderId="3" xfId="2" applyFont="1" applyFill="1" applyBorder="1" applyAlignment="1">
      <alignment horizontal="center" vertical="center" wrapText="1"/>
    </xf>
    <xf numFmtId="0" fontId="13" fillId="8" borderId="5" xfId="2" applyFont="1" applyFill="1" applyBorder="1" applyAlignment="1">
      <alignment horizontal="center" vertical="center" wrapText="1"/>
    </xf>
    <xf numFmtId="0" fontId="13" fillId="8" borderId="6" xfId="2" applyFont="1" applyFill="1" applyBorder="1" applyAlignment="1">
      <alignment horizontal="center" vertical="center" wrapText="1"/>
    </xf>
    <xf numFmtId="0" fontId="13" fillId="8" borderId="3" xfId="2" applyFont="1" applyFill="1" applyBorder="1" applyAlignment="1">
      <alignment horizontal="center" vertical="center" wrapText="1"/>
    </xf>
  </cellXfs>
  <cellStyles count="27">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xfId="26" builtinId="4"/>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4 4" xfId="24" xr:uid="{E4A56340-F843-403D-9C4C-479653AAECC7}"/>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 name="Porcentaje 3" xfId="25" xr:uid="{8B4FEE70-5584-4195-84BA-CDE8E526B52F}"/>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255663</xdr:rowOff>
    </xdr:from>
    <xdr:to>
      <xdr:col>1</xdr:col>
      <xdr:colOff>159204</xdr:colOff>
      <xdr:row>0</xdr:row>
      <xdr:rowOff>687361</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255663"/>
          <a:ext cx="763905" cy="431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S171"/>
  <sheetViews>
    <sheetView tabSelected="1" view="pageBreakPreview" topLeftCell="A3" zoomScale="60" zoomScaleNormal="70" workbookViewId="0">
      <pane ySplit="1" topLeftCell="A163" activePane="bottomLeft" state="frozen"/>
      <selection activeCell="H3" sqref="H3"/>
      <selection pane="bottomLeft" activeCell="M119" sqref="M119"/>
    </sheetView>
  </sheetViews>
  <sheetFormatPr baseColWidth="10" defaultColWidth="11.42578125" defaultRowHeight="15" x14ac:dyDescent="0.25"/>
  <cols>
    <col min="1" max="1" width="12" customWidth="1"/>
    <col min="2" max="2" width="7.42578125" customWidth="1"/>
    <col min="3" max="3" width="10" customWidth="1"/>
    <col min="4" max="4" width="15.28515625" customWidth="1"/>
    <col min="5" max="5" width="12.28515625" customWidth="1"/>
    <col min="6" max="6" width="13.42578125" customWidth="1"/>
    <col min="7" max="7" width="14.85546875" customWidth="1"/>
    <col min="8" max="8" width="32.140625" customWidth="1"/>
    <col min="9" max="9" width="17.7109375" style="16" customWidth="1"/>
    <col min="10" max="10" width="22.42578125" customWidth="1"/>
    <col min="11" max="11" width="31.7109375" customWidth="1"/>
    <col min="12" max="12" width="32.140625" customWidth="1"/>
    <col min="13" max="13" width="11.42578125" customWidth="1"/>
    <col min="14" max="14" width="11" style="2" customWidth="1"/>
    <col min="15" max="15" width="12.140625" style="2" customWidth="1"/>
    <col min="16" max="16" width="17.140625" style="2" customWidth="1"/>
    <col min="17" max="17" width="7.42578125" style="2" customWidth="1"/>
    <col min="18" max="18" width="31.28515625" style="2" customWidth="1"/>
    <col min="19" max="19" width="15.140625" style="2" customWidth="1"/>
    <col min="20" max="20" width="12.7109375" style="17" customWidth="1"/>
    <col min="21" max="21" width="12.7109375" style="18" customWidth="1"/>
    <col min="22" max="22" width="12.7109375" style="20" customWidth="1"/>
    <col min="23" max="23" width="18.5703125" style="2" customWidth="1"/>
    <col min="24" max="25" width="12.28515625" style="2" customWidth="1"/>
    <col min="26" max="26" width="17.28515625" style="2" customWidth="1"/>
    <col min="27" max="27" width="18.140625" style="2" customWidth="1"/>
    <col min="28" max="29" width="9.140625" style="2" customWidth="1"/>
    <col min="30" max="30" width="13.5703125" style="2" customWidth="1"/>
    <col min="31" max="31" width="12" style="1" customWidth="1"/>
    <col min="32" max="32" width="9" customWidth="1"/>
    <col min="33" max="33" width="8.140625" customWidth="1"/>
    <col min="34" max="34" width="14.140625" customWidth="1"/>
    <col min="35" max="35" width="10.28515625" customWidth="1"/>
    <col min="36" max="36" width="11" customWidth="1"/>
    <col min="37" max="37" width="8.85546875" customWidth="1"/>
    <col min="38" max="38" width="13.5703125" customWidth="1"/>
    <col min="39" max="39" width="9.28515625" customWidth="1"/>
    <col min="40" max="40" width="10.7109375" customWidth="1"/>
    <col min="41" max="41" width="9.28515625" customWidth="1"/>
    <col min="42" max="42" width="14.28515625" customWidth="1"/>
    <col min="43" max="43" width="12.28515625" customWidth="1"/>
    <col min="44" max="44" width="10.5703125" customWidth="1"/>
  </cols>
  <sheetData>
    <row r="1" spans="1:45" ht="66" customHeight="1" x14ac:dyDescent="0.25">
      <c r="A1" s="9"/>
      <c r="B1" s="9"/>
      <c r="C1" s="11" t="s">
        <v>0</v>
      </c>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row>
    <row r="2" spans="1:45" x14ac:dyDescent="0.25">
      <c r="A2" s="195" t="s">
        <v>1</v>
      </c>
      <c r="B2" s="196"/>
      <c r="C2" s="196"/>
      <c r="D2" s="196"/>
      <c r="E2" s="197"/>
      <c r="F2" s="198" t="s">
        <v>2</v>
      </c>
      <c r="G2" s="199"/>
      <c r="H2" s="199"/>
      <c r="I2" s="199"/>
      <c r="J2" s="199"/>
      <c r="K2" s="199"/>
      <c r="L2" s="199"/>
      <c r="M2" s="199"/>
      <c r="N2" s="199"/>
      <c r="O2" s="199"/>
      <c r="P2" s="199"/>
      <c r="Q2" s="199"/>
      <c r="R2" s="200"/>
      <c r="S2" s="201" t="s">
        <v>3</v>
      </c>
      <c r="T2" s="202"/>
      <c r="U2" s="202"/>
      <c r="V2" s="202"/>
      <c r="W2" s="202"/>
      <c r="X2" s="202"/>
      <c r="Y2" s="203"/>
      <c r="Z2" s="212" t="s">
        <v>4</v>
      </c>
      <c r="AA2" s="213"/>
      <c r="AB2" s="213"/>
      <c r="AC2" s="214"/>
      <c r="AD2" s="215" t="s">
        <v>5</v>
      </c>
      <c r="AE2" s="216"/>
      <c r="AF2" s="216"/>
      <c r="AG2" s="217"/>
      <c r="AH2" s="204" t="s">
        <v>6</v>
      </c>
      <c r="AI2" s="205"/>
      <c r="AJ2" s="205"/>
      <c r="AK2" s="206"/>
      <c r="AL2" s="207" t="s">
        <v>7</v>
      </c>
      <c r="AM2" s="208"/>
      <c r="AN2" s="208"/>
      <c r="AO2" s="209"/>
      <c r="AP2" s="211" t="s">
        <v>8</v>
      </c>
      <c r="AQ2" s="211"/>
      <c r="AR2" s="211"/>
    </row>
    <row r="3" spans="1:45" s="3" customFormat="1" ht="54" x14ac:dyDescent="0.25">
      <c r="A3" s="30" t="s">
        <v>9</v>
      </c>
      <c r="B3" s="31" t="s">
        <v>10</v>
      </c>
      <c r="C3" s="31" t="s">
        <v>11</v>
      </c>
      <c r="D3" s="30" t="s">
        <v>12</v>
      </c>
      <c r="E3" s="30" t="s">
        <v>13</v>
      </c>
      <c r="F3" s="32" t="s">
        <v>14</v>
      </c>
      <c r="G3" s="32" t="s">
        <v>15</v>
      </c>
      <c r="H3" s="32" t="s">
        <v>16</v>
      </c>
      <c r="I3" s="32" t="s">
        <v>818</v>
      </c>
      <c r="J3" s="32" t="s">
        <v>17</v>
      </c>
      <c r="K3" s="32" t="s">
        <v>18</v>
      </c>
      <c r="L3" s="32" t="s">
        <v>19</v>
      </c>
      <c r="M3" s="33" t="s">
        <v>20</v>
      </c>
      <c r="N3" s="33" t="s">
        <v>21</v>
      </c>
      <c r="O3" s="33" t="s">
        <v>22</v>
      </c>
      <c r="P3" s="33" t="s">
        <v>23</v>
      </c>
      <c r="Q3" s="33" t="s">
        <v>24</v>
      </c>
      <c r="R3" s="33" t="s">
        <v>25</v>
      </c>
      <c r="S3" s="34" t="s">
        <v>26</v>
      </c>
      <c r="T3" s="34" t="s">
        <v>27</v>
      </c>
      <c r="U3" s="34" t="s">
        <v>28</v>
      </c>
      <c r="V3" s="34" t="s">
        <v>29</v>
      </c>
      <c r="W3" s="34" t="s">
        <v>30</v>
      </c>
      <c r="X3" s="34" t="s">
        <v>31</v>
      </c>
      <c r="Y3" s="34" t="s">
        <v>32</v>
      </c>
      <c r="Z3" s="35" t="s">
        <v>33</v>
      </c>
      <c r="AA3" s="35" t="s">
        <v>34</v>
      </c>
      <c r="AB3" s="35" t="s">
        <v>35</v>
      </c>
      <c r="AC3" s="35" t="s">
        <v>36</v>
      </c>
      <c r="AD3" s="36" t="s">
        <v>33</v>
      </c>
      <c r="AE3" s="36" t="s">
        <v>34</v>
      </c>
      <c r="AF3" s="36" t="s">
        <v>35</v>
      </c>
      <c r="AG3" s="36" t="s">
        <v>36</v>
      </c>
      <c r="AH3" s="37" t="s">
        <v>33</v>
      </c>
      <c r="AI3" s="37" t="s">
        <v>34</v>
      </c>
      <c r="AJ3" s="37" t="s">
        <v>35</v>
      </c>
      <c r="AK3" s="37" t="s">
        <v>36</v>
      </c>
      <c r="AL3" s="38" t="s">
        <v>33</v>
      </c>
      <c r="AM3" s="38" t="s">
        <v>34</v>
      </c>
      <c r="AN3" s="38" t="s">
        <v>35</v>
      </c>
      <c r="AO3" s="38" t="s">
        <v>36</v>
      </c>
      <c r="AP3" s="34" t="s">
        <v>37</v>
      </c>
      <c r="AQ3" s="34" t="s">
        <v>38</v>
      </c>
      <c r="AR3" s="39" t="s">
        <v>36</v>
      </c>
      <c r="AS3" s="40"/>
    </row>
    <row r="4" spans="1:45" ht="112.5" customHeight="1" x14ac:dyDescent="0.25">
      <c r="A4" s="25" t="s">
        <v>39</v>
      </c>
      <c r="B4" s="25">
        <v>2025</v>
      </c>
      <c r="C4" s="26" t="s">
        <v>1032</v>
      </c>
      <c r="D4" s="26" t="s">
        <v>51</v>
      </c>
      <c r="E4" s="25" t="s">
        <v>1029</v>
      </c>
      <c r="F4" s="25" t="s">
        <v>61</v>
      </c>
      <c r="G4" s="25" t="s">
        <v>40</v>
      </c>
      <c r="H4" s="25" t="s">
        <v>52</v>
      </c>
      <c r="I4" s="71" t="s">
        <v>819</v>
      </c>
      <c r="J4" s="25" t="s">
        <v>41</v>
      </c>
      <c r="K4" s="25" t="s">
        <v>53</v>
      </c>
      <c r="L4" s="25" t="s">
        <v>987</v>
      </c>
      <c r="M4" s="25" t="s">
        <v>42</v>
      </c>
      <c r="N4" s="25" t="s">
        <v>43</v>
      </c>
      <c r="O4" s="25" t="s">
        <v>50</v>
      </c>
      <c r="P4" s="27">
        <v>992</v>
      </c>
      <c r="Q4" s="25">
        <v>2024</v>
      </c>
      <c r="R4" s="25" t="s">
        <v>54</v>
      </c>
      <c r="S4" s="4" t="s">
        <v>49</v>
      </c>
      <c r="T4" s="94">
        <v>0.01</v>
      </c>
      <c r="U4" s="93">
        <v>0.75</v>
      </c>
      <c r="V4" s="19">
        <v>1</v>
      </c>
      <c r="W4" s="13">
        <v>0.05</v>
      </c>
      <c r="X4" s="13">
        <v>0.05</v>
      </c>
      <c r="Y4" s="8" t="s">
        <v>46</v>
      </c>
      <c r="Z4" s="83">
        <f>W4/4</f>
        <v>1.2500000000000001E-2</v>
      </c>
      <c r="AA4" s="84">
        <v>0.01</v>
      </c>
      <c r="AB4" s="5">
        <f>IF(AA4=0,0,IFERROR(AA4/Z4,""))</f>
        <v>0.79999999999999993</v>
      </c>
      <c r="AC4" s="7" t="s">
        <v>706</v>
      </c>
      <c r="AD4" s="83">
        <v>1.2500000000000001E-2</v>
      </c>
      <c r="AE4" s="151">
        <v>0.01</v>
      </c>
      <c r="AF4" s="5">
        <f>IF(AE4=0,0,IFERROR(AE4/AD4,""))</f>
        <v>0.79999999999999993</v>
      </c>
      <c r="AG4" s="7" t="s">
        <v>706</v>
      </c>
      <c r="AH4" s="83">
        <v>1.2500000000000001E-2</v>
      </c>
      <c r="AI4" s="170">
        <v>0.01</v>
      </c>
      <c r="AJ4" s="5">
        <f t="shared" ref="AJ4:AJ67" si="0">IF(AI4=0,0,IFERROR(AI4/AH4,""))</f>
        <v>0.79999999999999993</v>
      </c>
      <c r="AK4" s="7" t="s">
        <v>706</v>
      </c>
      <c r="AL4" s="83">
        <v>1.2500000000000001E-2</v>
      </c>
      <c r="AM4" s="12">
        <v>0.01</v>
      </c>
      <c r="AN4" s="5">
        <f>IF(AM4=0,0,IFERROR(AM4/AL4,""))</f>
        <v>0.79999999999999993</v>
      </c>
      <c r="AO4" s="7" t="s">
        <v>706</v>
      </c>
      <c r="AP4" s="12">
        <f>AA4+AE4+AI4+AM4</f>
        <v>0.04</v>
      </c>
      <c r="AQ4" s="6">
        <f>IF(AP4=0,0,IFERROR(AP4/X4,""))</f>
        <v>0.79999999999999993</v>
      </c>
      <c r="AR4" s="7" t="s">
        <v>706</v>
      </c>
      <c r="AS4" s="41"/>
    </row>
    <row r="5" spans="1:45" ht="114" x14ac:dyDescent="0.25">
      <c r="A5" s="25" t="s">
        <v>39</v>
      </c>
      <c r="B5" s="25">
        <v>2025</v>
      </c>
      <c r="C5" s="26" t="s">
        <v>1032</v>
      </c>
      <c r="D5" s="26" t="s">
        <v>51</v>
      </c>
      <c r="E5" s="25" t="s">
        <v>1029</v>
      </c>
      <c r="F5" s="25" t="s">
        <v>61</v>
      </c>
      <c r="G5" s="25" t="s">
        <v>47</v>
      </c>
      <c r="H5" s="25" t="s">
        <v>56</v>
      </c>
      <c r="I5" s="71" t="s">
        <v>820</v>
      </c>
      <c r="J5" s="25" t="s">
        <v>55</v>
      </c>
      <c r="K5" s="25" t="s">
        <v>57</v>
      </c>
      <c r="L5" s="25" t="s">
        <v>58</v>
      </c>
      <c r="M5" s="25" t="s">
        <v>42</v>
      </c>
      <c r="N5" s="25" t="s">
        <v>43</v>
      </c>
      <c r="O5" s="25" t="s">
        <v>50</v>
      </c>
      <c r="P5" s="27">
        <v>200</v>
      </c>
      <c r="Q5" s="25">
        <v>2024</v>
      </c>
      <c r="R5" s="25" t="s">
        <v>59</v>
      </c>
      <c r="S5" s="4" t="s">
        <v>45</v>
      </c>
      <c r="T5" s="94">
        <v>0.01</v>
      </c>
      <c r="U5" s="93">
        <v>0.75</v>
      </c>
      <c r="V5" s="19">
        <v>1</v>
      </c>
      <c r="W5" s="15">
        <v>260</v>
      </c>
      <c r="X5" s="15">
        <v>260</v>
      </c>
      <c r="Y5" s="8" t="s">
        <v>60</v>
      </c>
      <c r="Z5" s="4">
        <f t="shared" ref="Z5:Z57" si="1">W5/4</f>
        <v>65</v>
      </c>
      <c r="AA5" s="4">
        <v>63</v>
      </c>
      <c r="AB5" s="5">
        <f t="shared" ref="AB5:AB57" si="2">IF(AA5=0,0,IFERROR(AA5/Z5,""))</f>
        <v>0.96923076923076923</v>
      </c>
      <c r="AC5" s="7" t="s">
        <v>706</v>
      </c>
      <c r="AD5" s="4">
        <v>65</v>
      </c>
      <c r="AE5" s="152">
        <v>65</v>
      </c>
      <c r="AF5" s="5">
        <f t="shared" ref="AF5:AF68" si="3">IF(AE5=0,0,IFERROR(AE5/AD5,""))</f>
        <v>1</v>
      </c>
      <c r="AG5" s="7" t="str">
        <f>IF(AF5="","",IF(AF5&gt;1.3,"Rojo",IF($S5="Ascendente",IF(AND(AF5=0,AF5=0),0,IF(AND(AF5&lt;=$T5,AF5&gt;0),"Rojo",IF(AND(AF5&gt;$T5,AF5&lt;=$U5),"Amarillo",IF(AND(AF5&gt;$U5,AF5&lt;=$V5),"Verde")))),IF($S5="Descendente",IF(AND(AF5&gt;=$V5,AF5&lt;$U5),"Verde",IF(AND(AF5&gt;=$U5,AF5&lt;$T5),"Amarillo",IF(AND(AF5&gt;=$T5,AF5&gt;1.3),"Rojo",0)))))))</f>
        <v>Verde</v>
      </c>
      <c r="AH5" s="4">
        <v>65</v>
      </c>
      <c r="AI5" s="171">
        <v>46</v>
      </c>
      <c r="AJ5" s="5">
        <f t="shared" si="0"/>
        <v>0.70769230769230773</v>
      </c>
      <c r="AK5" s="7" t="str">
        <f t="shared" ref="AK5:AK46" si="4">IF(AJ5="","",IF(AJ5&gt;1.3,"Rojo",IF($S5="Ascendente",IF(AND(AJ5=0,AJ5=0),0,IF(AND(AJ5&lt;=$T5,AJ5&gt;0),"Rojo",IF(AND(AJ5&gt;$T5,AJ5&lt;=$U5),"Amarillo",IF(AND(AJ5&gt;$U5,AJ5&lt;=$V5),"Verde")))),IF($S5="Descendente",IF(AND(AJ5&gt;=$V5,AJ5&lt;$U5),"Verde",IF(AND(AJ5&gt;=$U5,AJ5&lt;$T5),"Amarillo",IF(AND(AJ5&gt;=$T5,AJ5&gt;1.3),"Rojo",0)))))))</f>
        <v>Amarillo</v>
      </c>
      <c r="AL5" s="4">
        <v>65</v>
      </c>
      <c r="AM5" s="172">
        <v>65</v>
      </c>
      <c r="AN5" s="5">
        <f t="shared" ref="AN5:AN68" si="5">IF(AM5=0,0,IFERROR(AM5/AL5,""))</f>
        <v>1</v>
      </c>
      <c r="AO5" s="7" t="str">
        <f t="shared" ref="AO5:AO68" si="6">IF(AN5="","",IF(AN5&gt;1.3,"Rojo",IF($S5="Ascendente",IF(AND(AN5=0,AN5=0),0,IF(AND(AN5&lt;=$T5,AN5&gt;0),"Rojo",IF(AND(AN5&gt;$T5,AN5&lt;=$U5),"Amarillo",IF(AND(AN5&gt;$U5,AN5&lt;=$V5),"Verde")))),IF($S5="Descendente",IF(AND(AN5&gt;=$V5,AN5&lt;$U5),"Verde",IF(AND(AN5&gt;=$U5,AN5&lt;$T5),"Amarillo",IF(AND(AN5&gt;=$T5,AN5&gt;1.3),"Rojo",0)))))))</f>
        <v>Verde</v>
      </c>
      <c r="AP5" s="172">
        <f t="shared" ref="AP5:AP22" si="7">AA5+AE5+AI5+AM5</f>
        <v>239</v>
      </c>
      <c r="AQ5" s="6">
        <f t="shared" ref="AQ5:AQ68" si="8">IF(AP5=0,0,IFERROR(AP5/X5,""))</f>
        <v>0.91923076923076918</v>
      </c>
      <c r="AR5" s="7" t="str">
        <f t="shared" ref="AR5:AR68" si="9">IF(AQ5="","",IF(AQ5&gt;1.3,"Rojo",IF($S5="Ascendente",IF(AND(AQ5=0,AQ5=0),0,IF(AND(AQ5&lt;=$T5,AQ5&gt;0),"Rojo",IF(AND(AQ5&gt;$T5,AQ5&lt;=$U5),"Amarillo",IF(AND(AQ5&gt;$U5,AQ5&lt;=$V5),"Verde")))),IF($S5="Descendente",IF(AND(AQ5&gt;=$V5,AQ5&lt;$U5),"Verde",IF(AND(AQ5&gt;=$U5,AQ5&lt;$T5),"Amarillo",IF(AND(AQ5&gt;=$T5,AQ5&gt;1.3),"Rojo",0)))))))</f>
        <v>Verde</v>
      </c>
      <c r="AS5" s="41"/>
    </row>
    <row r="6" spans="1:45" ht="99.75" x14ac:dyDescent="0.25">
      <c r="A6" s="25" t="s">
        <v>39</v>
      </c>
      <c r="B6" s="25">
        <v>2025</v>
      </c>
      <c r="C6" s="26" t="s">
        <v>1032</v>
      </c>
      <c r="D6" s="26" t="s">
        <v>51</v>
      </c>
      <c r="E6" s="25" t="s">
        <v>1029</v>
      </c>
      <c r="F6" s="25" t="s">
        <v>61</v>
      </c>
      <c r="G6" s="25" t="s">
        <v>62</v>
      </c>
      <c r="H6" s="25" t="s">
        <v>113</v>
      </c>
      <c r="I6" s="71" t="s">
        <v>821</v>
      </c>
      <c r="J6" s="25" t="s">
        <v>63</v>
      </c>
      <c r="K6" s="25" t="s">
        <v>114</v>
      </c>
      <c r="L6" s="25" t="s">
        <v>115</v>
      </c>
      <c r="M6" s="25" t="s">
        <v>48</v>
      </c>
      <c r="N6" s="28" t="s">
        <v>43</v>
      </c>
      <c r="O6" s="28" t="s">
        <v>44</v>
      </c>
      <c r="P6" s="27">
        <v>40</v>
      </c>
      <c r="Q6" s="25">
        <v>2024</v>
      </c>
      <c r="R6" s="64" t="s">
        <v>627</v>
      </c>
      <c r="S6" s="4" t="s">
        <v>45</v>
      </c>
      <c r="T6" s="94">
        <v>0.01</v>
      </c>
      <c r="U6" s="93">
        <v>0.75</v>
      </c>
      <c r="V6" s="19">
        <v>1</v>
      </c>
      <c r="W6" s="13">
        <v>1</v>
      </c>
      <c r="X6" s="13">
        <v>1</v>
      </c>
      <c r="Y6" s="8" t="s">
        <v>46</v>
      </c>
      <c r="Z6" s="13">
        <f t="shared" si="1"/>
        <v>0.25</v>
      </c>
      <c r="AA6" s="13">
        <v>0.25</v>
      </c>
      <c r="AB6" s="5">
        <f t="shared" si="2"/>
        <v>1</v>
      </c>
      <c r="AC6" s="7" t="str">
        <f>IF(AB6="","",IF(AB6&gt;1.3,"Rojo",IF($S6="Ascendente",IF(AND(AB6=0,AB6=0),0,IF(AND(AB6&lt;=$T6,AB6&gt;0),"Rojo",IF(AND(AB6&gt;$T6,AB6&lt;=$U6),"Amarillo",IF(AND(AB6&gt;$U6,AB6&lt;=$V6),"Verde")))),IF($S6="Descendente",IF(AND(AB6&gt;=$V6,AB6&lt;$U6),"Verde",IF(AND(AB6&gt;=$U6,AB6&lt;$T6),"Amarillo",IF(AND(AB6&gt;=$T6,AB6&gt;1.3),"Rojo",0)))))))</f>
        <v>Verde</v>
      </c>
      <c r="AD6" s="13">
        <v>0.25</v>
      </c>
      <c r="AE6" s="151">
        <v>0.25</v>
      </c>
      <c r="AF6" s="5">
        <f t="shared" si="3"/>
        <v>1</v>
      </c>
      <c r="AG6" s="7" t="str">
        <f t="shared" ref="AG6:AG69" si="10">IF(AF6="","",IF(AF6&gt;1.3,"Rojo",IF($S6="Ascendente",IF(AND(AF6=0,AF6=0),0,IF(AND(AF6&lt;=$T6,AF6&gt;0),"Rojo",IF(AND(AF6&gt;$T6,AF6&lt;=$U6),"Amarillo",IF(AND(AF6&gt;$U6,AF6&lt;=$V6),"Verde")))),IF($S6="Descendente",IF(AND(AF6&gt;=$V6,AF6&lt;$U6),"Verde",IF(AND(AF6&gt;=$U6,AF6&lt;$T6),"Amarillo",IF(AND(AF6&gt;=$T6,AF6&gt;1.3),"Rojo",0)))))))</f>
        <v>Verde</v>
      </c>
      <c r="AH6" s="13">
        <v>0.25</v>
      </c>
      <c r="AI6" s="170">
        <v>0.25</v>
      </c>
      <c r="AJ6" s="5">
        <f t="shared" si="0"/>
        <v>1</v>
      </c>
      <c r="AK6" s="7" t="str">
        <f t="shared" si="4"/>
        <v>Verde</v>
      </c>
      <c r="AL6" s="13">
        <v>0.25</v>
      </c>
      <c r="AM6" s="14">
        <v>0.25</v>
      </c>
      <c r="AN6" s="5">
        <f t="shared" si="5"/>
        <v>1</v>
      </c>
      <c r="AO6" s="7" t="str">
        <f t="shared" si="6"/>
        <v>Verde</v>
      </c>
      <c r="AP6" s="12">
        <f t="shared" si="7"/>
        <v>1</v>
      </c>
      <c r="AQ6" s="6">
        <f t="shared" si="8"/>
        <v>1</v>
      </c>
      <c r="AR6" s="7" t="str">
        <f t="shared" si="9"/>
        <v>Verde</v>
      </c>
      <c r="AS6" s="41"/>
    </row>
    <row r="7" spans="1:45" ht="99.75" x14ac:dyDescent="0.25">
      <c r="A7" s="25" t="s">
        <v>39</v>
      </c>
      <c r="B7" s="25">
        <v>2025</v>
      </c>
      <c r="C7" s="26" t="s">
        <v>1032</v>
      </c>
      <c r="D7" s="26" t="s">
        <v>51</v>
      </c>
      <c r="E7" s="25" t="s">
        <v>1029</v>
      </c>
      <c r="F7" s="25" t="s">
        <v>61</v>
      </c>
      <c r="G7" s="25" t="s">
        <v>64</v>
      </c>
      <c r="H7" s="25" t="s">
        <v>66</v>
      </c>
      <c r="I7" s="71" t="s">
        <v>822</v>
      </c>
      <c r="J7" s="25" t="s">
        <v>68</v>
      </c>
      <c r="K7" s="25" t="s">
        <v>70</v>
      </c>
      <c r="L7" s="25" t="s">
        <v>72</v>
      </c>
      <c r="M7" s="25" t="s">
        <v>48</v>
      </c>
      <c r="N7" s="28" t="s">
        <v>43</v>
      </c>
      <c r="O7" s="28" t="s">
        <v>44</v>
      </c>
      <c r="P7" s="29">
        <v>0.8</v>
      </c>
      <c r="Q7" s="25">
        <v>2024</v>
      </c>
      <c r="R7" s="64" t="s">
        <v>627</v>
      </c>
      <c r="S7" s="4" t="s">
        <v>45</v>
      </c>
      <c r="T7" s="94">
        <v>0.01</v>
      </c>
      <c r="U7" s="93">
        <v>0.75</v>
      </c>
      <c r="V7" s="19">
        <v>1</v>
      </c>
      <c r="W7" s="13">
        <f>176/176*1</f>
        <v>1</v>
      </c>
      <c r="X7" s="13">
        <f>176/176*1</f>
        <v>1</v>
      </c>
      <c r="Y7" s="8" t="s">
        <v>46</v>
      </c>
      <c r="Z7" s="13">
        <f t="shared" si="1"/>
        <v>0.25</v>
      </c>
      <c r="AA7" s="14">
        <v>0.22</v>
      </c>
      <c r="AB7" s="5">
        <f t="shared" si="2"/>
        <v>0.88</v>
      </c>
      <c r="AC7" s="7" t="str">
        <f t="shared" ref="AC7:AC58" si="11">IF(AB7="","",IF(AB7&gt;1.3,"Rojo",IF($S7="Ascendente",IF(AND(AB7=0,AB7=0),0,IF(AND(AB7&lt;=$T7,AB7&gt;0),"Rojo",IF(AND(AB7&gt;$T7,AB7&lt;=$U7),"Amarillo",IF(AND(AB7&gt;$U7,AB7&lt;=$V7),"Verde")))),IF($S7="Descendente",IF(AND(AB7&gt;=$V7,AB7&lt;$U7),"Verde",IF(AND(AB7&gt;=$U7,AB7&lt;$T7),"Amarillo",IF(AND(AB7&gt;=$T7,AB7&gt;1.3),"Rojo",0)))))))</f>
        <v>Verde</v>
      </c>
      <c r="AD7" s="13">
        <v>0.25</v>
      </c>
      <c r="AE7" s="151">
        <v>0.25</v>
      </c>
      <c r="AF7" s="5">
        <f t="shared" si="3"/>
        <v>1</v>
      </c>
      <c r="AG7" s="7" t="str">
        <f t="shared" si="10"/>
        <v>Verde</v>
      </c>
      <c r="AH7" s="13">
        <v>0.25</v>
      </c>
      <c r="AI7" s="170">
        <v>0.15</v>
      </c>
      <c r="AJ7" s="5">
        <f t="shared" si="0"/>
        <v>0.6</v>
      </c>
      <c r="AK7" s="7" t="str">
        <f t="shared" si="4"/>
        <v>Amarillo</v>
      </c>
      <c r="AL7" s="13">
        <v>0.25</v>
      </c>
      <c r="AM7" s="14">
        <v>0.35</v>
      </c>
      <c r="AN7" s="5">
        <f t="shared" si="5"/>
        <v>1.4</v>
      </c>
      <c r="AO7" s="7" t="str">
        <f t="shared" si="6"/>
        <v>Rojo</v>
      </c>
      <c r="AP7" s="12">
        <f t="shared" si="7"/>
        <v>0.97</v>
      </c>
      <c r="AQ7" s="6">
        <f t="shared" si="8"/>
        <v>0.97</v>
      </c>
      <c r="AR7" s="7" t="str">
        <f t="shared" si="9"/>
        <v>Verde</v>
      </c>
      <c r="AS7" s="41"/>
    </row>
    <row r="8" spans="1:45" ht="99.75" x14ac:dyDescent="0.25">
      <c r="A8" s="25" t="s">
        <v>39</v>
      </c>
      <c r="B8" s="25">
        <v>2025</v>
      </c>
      <c r="C8" s="26" t="s">
        <v>1032</v>
      </c>
      <c r="D8" s="26" t="s">
        <v>51</v>
      </c>
      <c r="E8" s="25" t="s">
        <v>1029</v>
      </c>
      <c r="F8" s="25" t="s">
        <v>61</v>
      </c>
      <c r="G8" s="25" t="s">
        <v>65</v>
      </c>
      <c r="H8" s="25" t="s">
        <v>67</v>
      </c>
      <c r="I8" s="71" t="s">
        <v>823</v>
      </c>
      <c r="J8" s="25" t="s">
        <v>69</v>
      </c>
      <c r="K8" s="25" t="s">
        <v>71</v>
      </c>
      <c r="L8" s="25" t="s">
        <v>73</v>
      </c>
      <c r="M8" s="25" t="s">
        <v>48</v>
      </c>
      <c r="N8" s="42" t="s">
        <v>219</v>
      </c>
      <c r="O8" s="28" t="s">
        <v>44</v>
      </c>
      <c r="P8" s="56">
        <v>0.48</v>
      </c>
      <c r="Q8" s="25">
        <v>2024</v>
      </c>
      <c r="R8" s="64" t="s">
        <v>627</v>
      </c>
      <c r="S8" s="4" t="s">
        <v>45</v>
      </c>
      <c r="T8" s="94">
        <v>0.01</v>
      </c>
      <c r="U8" s="93">
        <v>0.75</v>
      </c>
      <c r="V8" s="19">
        <v>1</v>
      </c>
      <c r="W8" s="13">
        <f>176/176*1</f>
        <v>1</v>
      </c>
      <c r="X8" s="13">
        <f>176/176*1</f>
        <v>1</v>
      </c>
      <c r="Y8" s="8" t="s">
        <v>46</v>
      </c>
      <c r="Z8" s="13">
        <f>W8/4</f>
        <v>0.25</v>
      </c>
      <c r="AA8" s="95">
        <v>0.18</v>
      </c>
      <c r="AB8" s="5">
        <f t="shared" si="2"/>
        <v>0.72</v>
      </c>
      <c r="AC8" s="7" t="str">
        <f t="shared" si="11"/>
        <v>Amarillo</v>
      </c>
      <c r="AD8" s="13">
        <v>0.25</v>
      </c>
      <c r="AE8" s="151">
        <v>0.25</v>
      </c>
      <c r="AF8" s="5">
        <f t="shared" si="3"/>
        <v>1</v>
      </c>
      <c r="AG8" s="7" t="str">
        <f t="shared" si="10"/>
        <v>Verde</v>
      </c>
      <c r="AH8" s="13">
        <v>0.25</v>
      </c>
      <c r="AI8" s="170">
        <v>0.25</v>
      </c>
      <c r="AJ8" s="5">
        <f t="shared" si="0"/>
        <v>1</v>
      </c>
      <c r="AK8" s="7" t="str">
        <f t="shared" si="4"/>
        <v>Verde</v>
      </c>
      <c r="AL8" s="13">
        <v>0.25</v>
      </c>
      <c r="AM8" s="109">
        <v>0.32</v>
      </c>
      <c r="AN8" s="5">
        <f t="shared" si="5"/>
        <v>1.28</v>
      </c>
      <c r="AO8" s="7" t="s">
        <v>706</v>
      </c>
      <c r="AP8" s="12">
        <f t="shared" si="7"/>
        <v>1</v>
      </c>
      <c r="AQ8" s="6">
        <f t="shared" si="8"/>
        <v>1</v>
      </c>
      <c r="AR8" s="7" t="str">
        <f t="shared" si="9"/>
        <v>Verde</v>
      </c>
      <c r="AS8" s="41"/>
    </row>
    <row r="9" spans="1:45" ht="99.75" x14ac:dyDescent="0.25">
      <c r="A9" s="25" t="s">
        <v>39</v>
      </c>
      <c r="B9" s="25">
        <v>2025</v>
      </c>
      <c r="C9" s="26" t="s">
        <v>1032</v>
      </c>
      <c r="D9" s="26" t="s">
        <v>51</v>
      </c>
      <c r="E9" s="25" t="s">
        <v>1029</v>
      </c>
      <c r="F9" s="25" t="s">
        <v>61</v>
      </c>
      <c r="G9" s="25" t="s">
        <v>74</v>
      </c>
      <c r="H9" s="25" t="s">
        <v>116</v>
      </c>
      <c r="I9" s="71" t="s">
        <v>824</v>
      </c>
      <c r="J9" s="43" t="s">
        <v>117</v>
      </c>
      <c r="K9" s="43" t="s">
        <v>118</v>
      </c>
      <c r="L9" s="43" t="s">
        <v>119</v>
      </c>
      <c r="M9" s="25" t="s">
        <v>48</v>
      </c>
      <c r="N9" s="42" t="s">
        <v>219</v>
      </c>
      <c r="O9" s="25" t="s">
        <v>50</v>
      </c>
      <c r="P9" s="95">
        <v>0.32</v>
      </c>
      <c r="Q9" s="25">
        <v>2024</v>
      </c>
      <c r="R9" s="64" t="s">
        <v>627</v>
      </c>
      <c r="S9" s="4" t="s">
        <v>45</v>
      </c>
      <c r="T9" s="94">
        <v>0.35</v>
      </c>
      <c r="U9" s="93">
        <v>0.75</v>
      </c>
      <c r="V9" s="19">
        <v>1</v>
      </c>
      <c r="W9" s="13">
        <f>176/176*1</f>
        <v>1</v>
      </c>
      <c r="X9" s="95">
        <v>0.98</v>
      </c>
      <c r="Y9" s="8" t="s">
        <v>46</v>
      </c>
      <c r="Z9" s="13">
        <f t="shared" si="1"/>
        <v>0.25</v>
      </c>
      <c r="AA9" s="95">
        <v>0.08</v>
      </c>
      <c r="AB9" s="5">
        <f t="shared" si="2"/>
        <v>0.32</v>
      </c>
      <c r="AC9" s="7" t="str">
        <f t="shared" si="11"/>
        <v>Rojo</v>
      </c>
      <c r="AD9" s="13">
        <v>0.25</v>
      </c>
      <c r="AE9" s="151">
        <v>0.3</v>
      </c>
      <c r="AF9" s="5">
        <f t="shared" si="3"/>
        <v>1.2</v>
      </c>
      <c r="AG9" s="7" t="s">
        <v>706</v>
      </c>
      <c r="AH9" s="13">
        <v>0.25</v>
      </c>
      <c r="AI9" s="170">
        <v>0.4</v>
      </c>
      <c r="AJ9" s="5">
        <f t="shared" si="0"/>
        <v>1.6</v>
      </c>
      <c r="AK9" s="7" t="str">
        <f t="shared" si="4"/>
        <v>Rojo</v>
      </c>
      <c r="AL9" s="13">
        <v>0.25</v>
      </c>
      <c r="AM9" s="109">
        <v>0.22</v>
      </c>
      <c r="AN9" s="5">
        <f t="shared" si="5"/>
        <v>0.88</v>
      </c>
      <c r="AO9" s="7" t="str">
        <f t="shared" si="6"/>
        <v>Verde</v>
      </c>
      <c r="AP9" s="12">
        <f t="shared" si="7"/>
        <v>1</v>
      </c>
      <c r="AQ9" s="6">
        <f t="shared" si="8"/>
        <v>1.0204081632653061</v>
      </c>
      <c r="AR9" s="7" t="s">
        <v>706</v>
      </c>
      <c r="AS9" s="41"/>
    </row>
    <row r="10" spans="1:45" ht="99.75" x14ac:dyDescent="0.25">
      <c r="A10" s="25" t="s">
        <v>39</v>
      </c>
      <c r="B10" s="25">
        <v>2025</v>
      </c>
      <c r="C10" s="26" t="s">
        <v>1032</v>
      </c>
      <c r="D10" s="26" t="s">
        <v>51</v>
      </c>
      <c r="E10" s="25" t="s">
        <v>1029</v>
      </c>
      <c r="F10" s="25" t="s">
        <v>61</v>
      </c>
      <c r="G10" s="25" t="s">
        <v>77</v>
      </c>
      <c r="H10" s="25" t="s">
        <v>78</v>
      </c>
      <c r="I10" s="71" t="s">
        <v>825</v>
      </c>
      <c r="J10" s="25" t="s">
        <v>242</v>
      </c>
      <c r="K10" s="25" t="s">
        <v>83</v>
      </c>
      <c r="L10" s="43" t="s">
        <v>86</v>
      </c>
      <c r="M10" s="25" t="s">
        <v>48</v>
      </c>
      <c r="N10" s="42" t="s">
        <v>219</v>
      </c>
      <c r="O10" s="28" t="s">
        <v>44</v>
      </c>
      <c r="P10" s="42">
        <v>0</v>
      </c>
      <c r="Q10" s="25">
        <v>2024</v>
      </c>
      <c r="R10" s="64" t="s">
        <v>627</v>
      </c>
      <c r="S10" s="4" t="s">
        <v>45</v>
      </c>
      <c r="T10" s="94">
        <v>0.01</v>
      </c>
      <c r="U10" s="93">
        <v>0.75</v>
      </c>
      <c r="V10" s="19">
        <v>1</v>
      </c>
      <c r="W10" s="42">
        <v>4</v>
      </c>
      <c r="X10" s="42">
        <v>4</v>
      </c>
      <c r="Y10" s="42" t="s">
        <v>60</v>
      </c>
      <c r="Z10" s="4">
        <f t="shared" si="1"/>
        <v>1</v>
      </c>
      <c r="AA10" s="96">
        <v>1</v>
      </c>
      <c r="AB10" s="5">
        <f t="shared" si="2"/>
        <v>1</v>
      </c>
      <c r="AC10" s="7" t="str">
        <f t="shared" si="11"/>
        <v>Verde</v>
      </c>
      <c r="AD10" s="4">
        <v>1</v>
      </c>
      <c r="AE10" s="152">
        <v>1</v>
      </c>
      <c r="AF10" s="5">
        <f t="shared" si="3"/>
        <v>1</v>
      </c>
      <c r="AG10" s="7" t="str">
        <f t="shared" si="10"/>
        <v>Verde</v>
      </c>
      <c r="AH10" s="4">
        <v>1</v>
      </c>
      <c r="AI10" s="171">
        <v>1</v>
      </c>
      <c r="AJ10" s="5">
        <f t="shared" si="0"/>
        <v>1</v>
      </c>
      <c r="AK10" s="7" t="str">
        <f t="shared" si="4"/>
        <v>Verde</v>
      </c>
      <c r="AL10" s="4">
        <v>1</v>
      </c>
      <c r="AM10" s="22">
        <v>1</v>
      </c>
      <c r="AN10" s="5">
        <f t="shared" si="5"/>
        <v>1</v>
      </c>
      <c r="AO10" s="7" t="str">
        <f t="shared" si="6"/>
        <v>Verde</v>
      </c>
      <c r="AP10" s="172">
        <f t="shared" si="7"/>
        <v>4</v>
      </c>
      <c r="AQ10" s="6">
        <f t="shared" si="8"/>
        <v>1</v>
      </c>
      <c r="AR10" s="7" t="str">
        <f t="shared" si="9"/>
        <v>Verde</v>
      </c>
      <c r="AS10" s="41"/>
    </row>
    <row r="11" spans="1:45" ht="99.75" x14ac:dyDescent="0.25">
      <c r="A11" s="25" t="s">
        <v>39</v>
      </c>
      <c r="B11" s="25">
        <v>2025</v>
      </c>
      <c r="C11" s="26" t="s">
        <v>1032</v>
      </c>
      <c r="D11" s="26" t="s">
        <v>51</v>
      </c>
      <c r="E11" s="25" t="s">
        <v>1029</v>
      </c>
      <c r="F11" s="25" t="s">
        <v>61</v>
      </c>
      <c r="G11" s="25" t="s">
        <v>76</v>
      </c>
      <c r="H11" s="25" t="s">
        <v>79</v>
      </c>
      <c r="I11" s="71" t="s">
        <v>826</v>
      </c>
      <c r="J11" s="25" t="s">
        <v>81</v>
      </c>
      <c r="K11" s="25" t="s">
        <v>84</v>
      </c>
      <c r="L11" s="43" t="s">
        <v>87</v>
      </c>
      <c r="M11" s="25" t="s">
        <v>48</v>
      </c>
      <c r="N11" s="42" t="s">
        <v>219</v>
      </c>
      <c r="O11" s="28" t="s">
        <v>44</v>
      </c>
      <c r="P11" s="95">
        <v>0.56000000000000005</v>
      </c>
      <c r="Q11" s="25">
        <v>2024</v>
      </c>
      <c r="R11" s="64" t="s">
        <v>627</v>
      </c>
      <c r="S11" s="4" t="s">
        <v>45</v>
      </c>
      <c r="T11" s="94">
        <v>0.01</v>
      </c>
      <c r="U11" s="93">
        <v>0.75</v>
      </c>
      <c r="V11" s="19">
        <v>1</v>
      </c>
      <c r="W11" s="95">
        <v>0.89</v>
      </c>
      <c r="X11" s="95">
        <v>0.89</v>
      </c>
      <c r="Y11" s="42" t="s">
        <v>46</v>
      </c>
      <c r="Z11" s="29">
        <f t="shared" si="1"/>
        <v>0.2225</v>
      </c>
      <c r="AA11" s="95">
        <v>0.2</v>
      </c>
      <c r="AB11" s="5">
        <f t="shared" si="2"/>
        <v>0.89887640449438211</v>
      </c>
      <c r="AC11" s="7" t="str">
        <f t="shared" si="11"/>
        <v>Verde</v>
      </c>
      <c r="AD11" s="29">
        <v>0.2225</v>
      </c>
      <c r="AE11" s="151">
        <v>0.2</v>
      </c>
      <c r="AF11" s="5">
        <f t="shared" si="3"/>
        <v>0.89887640449438211</v>
      </c>
      <c r="AG11" s="7" t="str">
        <f t="shared" si="10"/>
        <v>Verde</v>
      </c>
      <c r="AH11" s="29">
        <v>0.2225</v>
      </c>
      <c r="AI11" s="170">
        <v>0.2</v>
      </c>
      <c r="AJ11" s="5">
        <f t="shared" si="0"/>
        <v>0.89887640449438211</v>
      </c>
      <c r="AK11" s="7" t="str">
        <f t="shared" si="4"/>
        <v>Verde</v>
      </c>
      <c r="AL11" s="29">
        <v>0.2225</v>
      </c>
      <c r="AM11" s="109">
        <v>0.25</v>
      </c>
      <c r="AN11" s="5">
        <f t="shared" si="5"/>
        <v>1.1235955056179776</v>
      </c>
      <c r="AO11" s="7" t="s">
        <v>706</v>
      </c>
      <c r="AP11" s="12">
        <f t="shared" si="7"/>
        <v>0.85000000000000009</v>
      </c>
      <c r="AQ11" s="6">
        <f t="shared" si="8"/>
        <v>0.95505617977528101</v>
      </c>
      <c r="AR11" s="7" t="str">
        <f t="shared" si="9"/>
        <v>Verde</v>
      </c>
      <c r="AS11" s="41"/>
    </row>
    <row r="12" spans="1:45" ht="99.75" x14ac:dyDescent="0.25">
      <c r="A12" s="25" t="s">
        <v>39</v>
      </c>
      <c r="B12" s="25">
        <v>2025</v>
      </c>
      <c r="C12" s="26" t="s">
        <v>1032</v>
      </c>
      <c r="D12" s="26" t="s">
        <v>51</v>
      </c>
      <c r="E12" s="25" t="s">
        <v>1029</v>
      </c>
      <c r="F12" s="25" t="s">
        <v>61</v>
      </c>
      <c r="G12" s="25" t="s">
        <v>75</v>
      </c>
      <c r="H12" s="25" t="s">
        <v>80</v>
      </c>
      <c r="I12" s="71" t="s">
        <v>827</v>
      </c>
      <c r="J12" s="25" t="s">
        <v>82</v>
      </c>
      <c r="K12" s="25" t="s">
        <v>85</v>
      </c>
      <c r="L12" s="43" t="s">
        <v>88</v>
      </c>
      <c r="M12" s="25" t="s">
        <v>48</v>
      </c>
      <c r="N12" s="42" t="s">
        <v>219</v>
      </c>
      <c r="O12" s="28" t="s">
        <v>44</v>
      </c>
      <c r="P12" s="42">
        <v>0</v>
      </c>
      <c r="Q12" s="25">
        <v>2024</v>
      </c>
      <c r="R12" s="64" t="s">
        <v>709</v>
      </c>
      <c r="S12" s="22" t="s">
        <v>45</v>
      </c>
      <c r="T12" s="94">
        <v>0.01</v>
      </c>
      <c r="U12" s="93">
        <v>0.75</v>
      </c>
      <c r="V12" s="19">
        <v>1</v>
      </c>
      <c r="W12" s="42">
        <v>12</v>
      </c>
      <c r="X12" s="42">
        <v>12</v>
      </c>
      <c r="Y12" s="42" t="s">
        <v>629</v>
      </c>
      <c r="Z12" s="25">
        <f t="shared" si="1"/>
        <v>3</v>
      </c>
      <c r="AA12" s="42">
        <v>2</v>
      </c>
      <c r="AB12" s="5">
        <f t="shared" si="2"/>
        <v>0.66666666666666663</v>
      </c>
      <c r="AC12" s="7" t="str">
        <f t="shared" si="11"/>
        <v>Amarillo</v>
      </c>
      <c r="AD12" s="25">
        <v>3</v>
      </c>
      <c r="AE12" s="152">
        <v>4</v>
      </c>
      <c r="AF12" s="5">
        <f t="shared" si="3"/>
        <v>1.3333333333333333</v>
      </c>
      <c r="AG12" s="7" t="str">
        <f t="shared" si="10"/>
        <v>Rojo</v>
      </c>
      <c r="AH12" s="25">
        <v>3</v>
      </c>
      <c r="AI12" s="171">
        <v>2</v>
      </c>
      <c r="AJ12" s="5">
        <f t="shared" si="0"/>
        <v>0.66666666666666663</v>
      </c>
      <c r="AK12" s="7" t="str">
        <f t="shared" si="4"/>
        <v>Amarillo</v>
      </c>
      <c r="AL12" s="25">
        <v>3</v>
      </c>
      <c r="AM12" s="22">
        <v>3</v>
      </c>
      <c r="AN12" s="5">
        <f t="shared" si="5"/>
        <v>1</v>
      </c>
      <c r="AO12" s="7" t="str">
        <f t="shared" si="6"/>
        <v>Verde</v>
      </c>
      <c r="AP12" s="172">
        <f t="shared" si="7"/>
        <v>11</v>
      </c>
      <c r="AQ12" s="6">
        <f t="shared" si="8"/>
        <v>0.91666666666666663</v>
      </c>
      <c r="AR12" s="7" t="str">
        <f t="shared" si="9"/>
        <v>Verde</v>
      </c>
      <c r="AS12" s="41"/>
    </row>
    <row r="13" spans="1:45" ht="99.75" x14ac:dyDescent="0.25">
      <c r="A13" s="25" t="s">
        <v>39</v>
      </c>
      <c r="B13" s="25">
        <v>2025</v>
      </c>
      <c r="C13" s="26" t="s">
        <v>1032</v>
      </c>
      <c r="D13" s="26" t="s">
        <v>51</v>
      </c>
      <c r="E13" s="25" t="s">
        <v>1029</v>
      </c>
      <c r="F13" s="25" t="s">
        <v>61</v>
      </c>
      <c r="G13" s="25" t="s">
        <v>89</v>
      </c>
      <c r="H13" s="25" t="s">
        <v>121</v>
      </c>
      <c r="I13" s="71" t="s">
        <v>828</v>
      </c>
      <c r="J13" s="25" t="s">
        <v>120</v>
      </c>
      <c r="K13" s="25" t="s">
        <v>122</v>
      </c>
      <c r="L13" s="25" t="s">
        <v>123</v>
      </c>
      <c r="M13" s="25" t="s">
        <v>48</v>
      </c>
      <c r="N13" s="42" t="s">
        <v>219</v>
      </c>
      <c r="O13" s="25" t="s">
        <v>50</v>
      </c>
      <c r="P13" s="42">
        <v>0</v>
      </c>
      <c r="Q13" s="25">
        <v>2024</v>
      </c>
      <c r="R13" s="25" t="s">
        <v>710</v>
      </c>
      <c r="S13" s="22" t="s">
        <v>45</v>
      </c>
      <c r="T13" s="94">
        <v>0.01</v>
      </c>
      <c r="U13" s="93">
        <v>0.75</v>
      </c>
      <c r="V13" s="19">
        <v>1</v>
      </c>
      <c r="W13" s="42">
        <v>4</v>
      </c>
      <c r="X13" s="42">
        <v>4</v>
      </c>
      <c r="Y13" s="42" t="s">
        <v>629</v>
      </c>
      <c r="Z13" s="25">
        <f t="shared" si="1"/>
        <v>1</v>
      </c>
      <c r="AA13" s="42">
        <v>0</v>
      </c>
      <c r="AB13" s="5">
        <f t="shared" si="2"/>
        <v>0</v>
      </c>
      <c r="AC13" s="7">
        <f t="shared" si="11"/>
        <v>0</v>
      </c>
      <c r="AD13" s="25">
        <v>1</v>
      </c>
      <c r="AE13" s="152">
        <v>2</v>
      </c>
      <c r="AF13" s="5">
        <f t="shared" si="3"/>
        <v>2</v>
      </c>
      <c r="AG13" s="7" t="str">
        <f t="shared" si="10"/>
        <v>Rojo</v>
      </c>
      <c r="AH13" s="25">
        <v>1</v>
      </c>
      <c r="AI13" s="171">
        <v>1</v>
      </c>
      <c r="AJ13" s="5">
        <f t="shared" si="0"/>
        <v>1</v>
      </c>
      <c r="AK13" s="7" t="str">
        <f t="shared" si="4"/>
        <v>Verde</v>
      </c>
      <c r="AL13" s="25">
        <v>1</v>
      </c>
      <c r="AM13" s="22">
        <v>1</v>
      </c>
      <c r="AN13" s="5">
        <f t="shared" si="5"/>
        <v>1</v>
      </c>
      <c r="AO13" s="7" t="str">
        <f t="shared" si="6"/>
        <v>Verde</v>
      </c>
      <c r="AP13" s="172">
        <f t="shared" si="7"/>
        <v>4</v>
      </c>
      <c r="AQ13" s="6">
        <f t="shared" si="8"/>
        <v>1</v>
      </c>
      <c r="AR13" s="7" t="str">
        <f t="shared" si="9"/>
        <v>Verde</v>
      </c>
      <c r="AS13" s="41"/>
    </row>
    <row r="14" spans="1:45" ht="99.75" x14ac:dyDescent="0.25">
      <c r="A14" s="25" t="s">
        <v>39</v>
      </c>
      <c r="B14" s="25">
        <v>2025</v>
      </c>
      <c r="C14" s="26" t="s">
        <v>1032</v>
      </c>
      <c r="D14" s="26" t="s">
        <v>51</v>
      </c>
      <c r="E14" s="25" t="s">
        <v>1029</v>
      </c>
      <c r="F14" s="25" t="s">
        <v>61</v>
      </c>
      <c r="G14" s="25" t="s">
        <v>90</v>
      </c>
      <c r="H14" s="43" t="s">
        <v>92</v>
      </c>
      <c r="I14" s="71" t="s">
        <v>829</v>
      </c>
      <c r="J14" s="25" t="s">
        <v>94</v>
      </c>
      <c r="K14" s="25" t="s">
        <v>96</v>
      </c>
      <c r="L14" s="25" t="s">
        <v>97</v>
      </c>
      <c r="M14" s="25" t="s">
        <v>48</v>
      </c>
      <c r="N14" s="42" t="s">
        <v>219</v>
      </c>
      <c r="O14" s="25" t="s">
        <v>50</v>
      </c>
      <c r="P14" s="42">
        <v>10</v>
      </c>
      <c r="Q14" s="25">
        <v>2024</v>
      </c>
      <c r="R14" s="25" t="s">
        <v>711</v>
      </c>
      <c r="S14" s="22" t="s">
        <v>45</v>
      </c>
      <c r="T14" s="94">
        <v>0.01</v>
      </c>
      <c r="U14" s="93">
        <v>0.75</v>
      </c>
      <c r="V14" s="19">
        <v>1</v>
      </c>
      <c r="W14" s="42">
        <v>200</v>
      </c>
      <c r="X14" s="42">
        <v>200</v>
      </c>
      <c r="Y14" s="42" t="s">
        <v>629</v>
      </c>
      <c r="Z14" s="25">
        <f t="shared" si="1"/>
        <v>50</v>
      </c>
      <c r="AA14" s="42">
        <v>0</v>
      </c>
      <c r="AB14" s="5">
        <f t="shared" si="2"/>
        <v>0</v>
      </c>
      <c r="AC14" s="7">
        <f t="shared" si="11"/>
        <v>0</v>
      </c>
      <c r="AD14" s="25">
        <v>50</v>
      </c>
      <c r="AE14" s="152">
        <v>47</v>
      </c>
      <c r="AF14" s="5">
        <f t="shared" si="3"/>
        <v>0.94</v>
      </c>
      <c r="AG14" s="7" t="str">
        <f t="shared" si="10"/>
        <v>Verde</v>
      </c>
      <c r="AH14" s="25">
        <v>50</v>
      </c>
      <c r="AI14" s="171">
        <v>28</v>
      </c>
      <c r="AJ14" s="5">
        <f t="shared" si="0"/>
        <v>0.56000000000000005</v>
      </c>
      <c r="AK14" s="7" t="str">
        <f t="shared" si="4"/>
        <v>Amarillo</v>
      </c>
      <c r="AL14" s="25">
        <v>50</v>
      </c>
      <c r="AM14" s="22">
        <v>22</v>
      </c>
      <c r="AN14" s="5">
        <f t="shared" si="5"/>
        <v>0.44</v>
      </c>
      <c r="AO14" s="7" t="str">
        <f t="shared" si="6"/>
        <v>Amarillo</v>
      </c>
      <c r="AP14" s="172">
        <f t="shared" si="7"/>
        <v>97</v>
      </c>
      <c r="AQ14" s="6">
        <f t="shared" si="8"/>
        <v>0.48499999999999999</v>
      </c>
      <c r="AR14" s="7" t="str">
        <f t="shared" si="9"/>
        <v>Amarillo</v>
      </c>
      <c r="AS14" s="41"/>
    </row>
    <row r="15" spans="1:45" ht="99.75" x14ac:dyDescent="0.25">
      <c r="A15" s="25" t="s">
        <v>39</v>
      </c>
      <c r="B15" s="25">
        <v>2025</v>
      </c>
      <c r="C15" s="26" t="s">
        <v>1032</v>
      </c>
      <c r="D15" s="26" t="s">
        <v>51</v>
      </c>
      <c r="E15" s="25" t="s">
        <v>1029</v>
      </c>
      <c r="F15" s="25" t="s">
        <v>61</v>
      </c>
      <c r="G15" s="25" t="s">
        <v>91</v>
      </c>
      <c r="H15" s="43" t="s">
        <v>93</v>
      </c>
      <c r="I15" s="71" t="s">
        <v>830</v>
      </c>
      <c r="J15" s="25" t="s">
        <v>95</v>
      </c>
      <c r="K15" s="25" t="s">
        <v>83</v>
      </c>
      <c r="L15" s="43" t="s">
        <v>98</v>
      </c>
      <c r="M15" s="25" t="s">
        <v>48</v>
      </c>
      <c r="N15" s="42" t="s">
        <v>219</v>
      </c>
      <c r="O15" s="28" t="s">
        <v>44</v>
      </c>
      <c r="P15" s="42">
        <v>0</v>
      </c>
      <c r="Q15" s="25">
        <v>2024</v>
      </c>
      <c r="R15" s="64" t="s">
        <v>709</v>
      </c>
      <c r="S15" s="22" t="s">
        <v>45</v>
      </c>
      <c r="T15" s="94">
        <v>0.01</v>
      </c>
      <c r="U15" s="93">
        <v>0.75</v>
      </c>
      <c r="V15" s="19">
        <v>1</v>
      </c>
      <c r="W15" s="42">
        <v>12</v>
      </c>
      <c r="X15" s="42">
        <v>12</v>
      </c>
      <c r="Y15" s="42" t="s">
        <v>629</v>
      </c>
      <c r="Z15" s="25">
        <f t="shared" si="1"/>
        <v>3</v>
      </c>
      <c r="AA15" s="42">
        <v>0</v>
      </c>
      <c r="AB15" s="5">
        <f t="shared" si="2"/>
        <v>0</v>
      </c>
      <c r="AC15" s="7">
        <f t="shared" si="11"/>
        <v>0</v>
      </c>
      <c r="AD15" s="25">
        <v>3</v>
      </c>
      <c r="AE15" s="152">
        <v>5</v>
      </c>
      <c r="AF15" s="5">
        <f t="shared" si="3"/>
        <v>1.6666666666666667</v>
      </c>
      <c r="AG15" s="7" t="str">
        <f t="shared" si="10"/>
        <v>Rojo</v>
      </c>
      <c r="AH15" s="25">
        <v>3</v>
      </c>
      <c r="AI15" s="171">
        <v>4</v>
      </c>
      <c r="AJ15" s="5">
        <f t="shared" si="0"/>
        <v>1.3333333333333333</v>
      </c>
      <c r="AK15" s="7" t="str">
        <f t="shared" si="4"/>
        <v>Rojo</v>
      </c>
      <c r="AL15" s="25">
        <v>3</v>
      </c>
      <c r="AM15" s="22">
        <v>3</v>
      </c>
      <c r="AN15" s="5">
        <f t="shared" si="5"/>
        <v>1</v>
      </c>
      <c r="AO15" s="7" t="str">
        <f t="shared" si="6"/>
        <v>Verde</v>
      </c>
      <c r="AP15" s="172">
        <f t="shared" si="7"/>
        <v>12</v>
      </c>
      <c r="AQ15" s="6">
        <f t="shared" si="8"/>
        <v>1</v>
      </c>
      <c r="AR15" s="7" t="str">
        <f t="shared" si="9"/>
        <v>Verde</v>
      </c>
      <c r="AS15" s="41"/>
    </row>
    <row r="16" spans="1:45" ht="99.75" x14ac:dyDescent="0.25">
      <c r="A16" s="25" t="s">
        <v>39</v>
      </c>
      <c r="B16" s="25">
        <v>2025</v>
      </c>
      <c r="C16" s="26" t="s">
        <v>1032</v>
      </c>
      <c r="D16" s="26" t="s">
        <v>51</v>
      </c>
      <c r="E16" s="25" t="s">
        <v>1029</v>
      </c>
      <c r="F16" s="25" t="s">
        <v>61</v>
      </c>
      <c r="G16" s="25" t="s">
        <v>99</v>
      </c>
      <c r="H16" s="43" t="s">
        <v>124</v>
      </c>
      <c r="I16" s="71" t="s">
        <v>831</v>
      </c>
      <c r="J16" s="25" t="s">
        <v>125</v>
      </c>
      <c r="K16" s="25" t="s">
        <v>126</v>
      </c>
      <c r="L16" s="43" t="s">
        <v>127</v>
      </c>
      <c r="M16" s="25" t="s">
        <v>48</v>
      </c>
      <c r="N16" s="42" t="s">
        <v>219</v>
      </c>
      <c r="O16" s="25" t="s">
        <v>50</v>
      </c>
      <c r="P16" s="42">
        <v>15</v>
      </c>
      <c r="Q16" s="25">
        <v>2024</v>
      </c>
      <c r="R16" s="64" t="s">
        <v>709</v>
      </c>
      <c r="S16" s="22" t="s">
        <v>45</v>
      </c>
      <c r="T16" s="94">
        <v>0.01</v>
      </c>
      <c r="U16" s="93">
        <v>0.75</v>
      </c>
      <c r="V16" s="19">
        <v>1</v>
      </c>
      <c r="W16" s="42">
        <v>28</v>
      </c>
      <c r="X16" s="42">
        <v>28</v>
      </c>
      <c r="Y16" s="42" t="s">
        <v>629</v>
      </c>
      <c r="Z16" s="25">
        <f t="shared" si="1"/>
        <v>7</v>
      </c>
      <c r="AA16" s="42">
        <v>15</v>
      </c>
      <c r="AB16" s="5">
        <f t="shared" si="2"/>
        <v>2.1428571428571428</v>
      </c>
      <c r="AC16" s="7" t="str">
        <f t="shared" si="11"/>
        <v>Rojo</v>
      </c>
      <c r="AD16" s="25">
        <v>7</v>
      </c>
      <c r="AE16" s="152">
        <v>10</v>
      </c>
      <c r="AF16" s="5">
        <f t="shared" si="3"/>
        <v>1.4285714285714286</v>
      </c>
      <c r="AG16" s="7" t="str">
        <f t="shared" si="10"/>
        <v>Rojo</v>
      </c>
      <c r="AH16" s="25">
        <v>7</v>
      </c>
      <c r="AI16" s="171">
        <v>3</v>
      </c>
      <c r="AJ16" s="5">
        <f t="shared" si="0"/>
        <v>0.42857142857142855</v>
      </c>
      <c r="AK16" s="7" t="str">
        <f t="shared" si="4"/>
        <v>Amarillo</v>
      </c>
      <c r="AL16" s="25">
        <v>7</v>
      </c>
      <c r="AM16" s="22">
        <v>0</v>
      </c>
      <c r="AN16" s="5">
        <f t="shared" si="5"/>
        <v>0</v>
      </c>
      <c r="AO16" s="7">
        <f t="shared" si="6"/>
        <v>0</v>
      </c>
      <c r="AP16" s="172">
        <f t="shared" si="7"/>
        <v>28</v>
      </c>
      <c r="AQ16" s="6">
        <f t="shared" si="8"/>
        <v>1</v>
      </c>
      <c r="AR16" s="7" t="str">
        <f t="shared" si="9"/>
        <v>Verde</v>
      </c>
      <c r="AS16" s="41"/>
    </row>
    <row r="17" spans="1:45" ht="99.75" x14ac:dyDescent="0.25">
      <c r="A17" s="25" t="s">
        <v>39</v>
      </c>
      <c r="B17" s="25">
        <v>2025</v>
      </c>
      <c r="C17" s="26" t="s">
        <v>1032</v>
      </c>
      <c r="D17" s="26" t="s">
        <v>51</v>
      </c>
      <c r="E17" s="25" t="s">
        <v>1029</v>
      </c>
      <c r="F17" s="25" t="s">
        <v>61</v>
      </c>
      <c r="G17" s="25" t="s">
        <v>100</v>
      </c>
      <c r="H17" s="43" t="s">
        <v>102</v>
      </c>
      <c r="I17" s="71" t="s">
        <v>832</v>
      </c>
      <c r="J17" s="25" t="s">
        <v>104</v>
      </c>
      <c r="K17" s="25" t="s">
        <v>106</v>
      </c>
      <c r="L17" s="25" t="s">
        <v>108</v>
      </c>
      <c r="M17" s="25" t="s">
        <v>48</v>
      </c>
      <c r="N17" s="42" t="s">
        <v>219</v>
      </c>
      <c r="O17" s="25" t="s">
        <v>50</v>
      </c>
      <c r="P17" s="42">
        <v>31</v>
      </c>
      <c r="Q17" s="25">
        <v>2024</v>
      </c>
      <c r="R17" s="64" t="s">
        <v>709</v>
      </c>
      <c r="S17" s="22" t="s">
        <v>45</v>
      </c>
      <c r="T17" s="94">
        <v>0.01</v>
      </c>
      <c r="U17" s="93">
        <v>0.75</v>
      </c>
      <c r="V17" s="19">
        <v>1</v>
      </c>
      <c r="W17" s="42">
        <v>56</v>
      </c>
      <c r="X17" s="42">
        <v>56</v>
      </c>
      <c r="Y17" s="42" t="s">
        <v>629</v>
      </c>
      <c r="Z17" s="25">
        <f t="shared" si="1"/>
        <v>14</v>
      </c>
      <c r="AA17" s="42">
        <v>10</v>
      </c>
      <c r="AB17" s="5">
        <f t="shared" si="2"/>
        <v>0.7142857142857143</v>
      </c>
      <c r="AC17" s="7" t="str">
        <f t="shared" si="11"/>
        <v>Amarillo</v>
      </c>
      <c r="AD17" s="25">
        <v>14</v>
      </c>
      <c r="AE17" s="152">
        <v>14</v>
      </c>
      <c r="AF17" s="5">
        <f t="shared" si="3"/>
        <v>1</v>
      </c>
      <c r="AG17" s="7" t="str">
        <f t="shared" si="10"/>
        <v>Verde</v>
      </c>
      <c r="AH17" s="25">
        <v>14</v>
      </c>
      <c r="AI17" s="171">
        <v>13</v>
      </c>
      <c r="AJ17" s="5">
        <f t="shared" si="0"/>
        <v>0.9285714285714286</v>
      </c>
      <c r="AK17" s="7" t="str">
        <f t="shared" si="4"/>
        <v>Verde</v>
      </c>
      <c r="AL17" s="25">
        <v>14</v>
      </c>
      <c r="AM17" s="22">
        <v>19</v>
      </c>
      <c r="AN17" s="5">
        <f t="shared" si="5"/>
        <v>1.3571428571428572</v>
      </c>
      <c r="AO17" s="7" t="str">
        <f t="shared" si="6"/>
        <v>Rojo</v>
      </c>
      <c r="AP17" s="172">
        <f t="shared" si="7"/>
        <v>56</v>
      </c>
      <c r="AQ17" s="6">
        <f t="shared" si="8"/>
        <v>1</v>
      </c>
      <c r="AR17" s="7" t="str">
        <f t="shared" si="9"/>
        <v>Verde</v>
      </c>
      <c r="AS17" s="41"/>
    </row>
    <row r="18" spans="1:45" ht="99.75" x14ac:dyDescent="0.25">
      <c r="A18" s="25" t="s">
        <v>39</v>
      </c>
      <c r="B18" s="25">
        <v>2025</v>
      </c>
      <c r="C18" s="26" t="s">
        <v>1032</v>
      </c>
      <c r="D18" s="26" t="s">
        <v>51</v>
      </c>
      <c r="E18" s="25" t="s">
        <v>1029</v>
      </c>
      <c r="F18" s="25" t="s">
        <v>61</v>
      </c>
      <c r="G18" s="25" t="s">
        <v>101</v>
      </c>
      <c r="H18" s="25" t="s">
        <v>103</v>
      </c>
      <c r="I18" s="71" t="s">
        <v>833</v>
      </c>
      <c r="J18" s="25" t="s">
        <v>105</v>
      </c>
      <c r="K18" s="25" t="s">
        <v>107</v>
      </c>
      <c r="L18" s="43" t="s">
        <v>109</v>
      </c>
      <c r="M18" s="25" t="s">
        <v>48</v>
      </c>
      <c r="N18" s="42" t="s">
        <v>219</v>
      </c>
      <c r="O18" s="25" t="s">
        <v>50</v>
      </c>
      <c r="P18" s="42">
        <v>1</v>
      </c>
      <c r="Q18" s="25">
        <v>2024</v>
      </c>
      <c r="R18" s="25" t="s">
        <v>712</v>
      </c>
      <c r="S18" s="22" t="s">
        <v>45</v>
      </c>
      <c r="T18" s="94">
        <v>0.01</v>
      </c>
      <c r="U18" s="93">
        <v>0.75</v>
      </c>
      <c r="V18" s="19">
        <v>1</v>
      </c>
      <c r="W18" s="42">
        <v>4</v>
      </c>
      <c r="X18" s="42">
        <v>4</v>
      </c>
      <c r="Y18" s="42" t="s">
        <v>629</v>
      </c>
      <c r="Z18" s="25">
        <f t="shared" si="1"/>
        <v>1</v>
      </c>
      <c r="AA18" s="42">
        <v>0</v>
      </c>
      <c r="AB18" s="5">
        <f>IF(AA18=0,0,IFERROR(AA18/Z18,""))</f>
        <v>0</v>
      </c>
      <c r="AC18" s="7">
        <f t="shared" si="11"/>
        <v>0</v>
      </c>
      <c r="AD18" s="25">
        <v>1</v>
      </c>
      <c r="AE18" s="152">
        <v>2</v>
      </c>
      <c r="AF18" s="5">
        <f t="shared" si="3"/>
        <v>2</v>
      </c>
      <c r="AG18" s="7" t="str">
        <f t="shared" si="10"/>
        <v>Rojo</v>
      </c>
      <c r="AH18" s="25">
        <v>1</v>
      </c>
      <c r="AI18" s="171">
        <v>2</v>
      </c>
      <c r="AJ18" s="5">
        <f t="shared" si="0"/>
        <v>2</v>
      </c>
      <c r="AK18" s="7" t="str">
        <f t="shared" si="4"/>
        <v>Rojo</v>
      </c>
      <c r="AL18" s="25">
        <v>1</v>
      </c>
      <c r="AM18" s="22">
        <v>0</v>
      </c>
      <c r="AN18" s="5">
        <f t="shared" si="5"/>
        <v>0</v>
      </c>
      <c r="AO18" s="7">
        <f t="shared" si="6"/>
        <v>0</v>
      </c>
      <c r="AP18" s="172">
        <f t="shared" si="7"/>
        <v>4</v>
      </c>
      <c r="AQ18" s="6">
        <f t="shared" si="8"/>
        <v>1</v>
      </c>
      <c r="AR18" s="7" t="str">
        <f t="shared" si="9"/>
        <v>Verde</v>
      </c>
      <c r="AS18" s="41"/>
    </row>
    <row r="19" spans="1:45" s="124" customFormat="1" ht="57" x14ac:dyDescent="0.25">
      <c r="A19" s="71" t="s">
        <v>39</v>
      </c>
      <c r="B19" s="71">
        <v>2025</v>
      </c>
      <c r="C19" s="26" t="s">
        <v>1032</v>
      </c>
      <c r="D19" s="120" t="s">
        <v>51</v>
      </c>
      <c r="E19" s="25" t="s">
        <v>1029</v>
      </c>
      <c r="F19" s="71" t="s">
        <v>704</v>
      </c>
      <c r="G19" s="71" t="s">
        <v>705</v>
      </c>
      <c r="H19" s="71" t="s">
        <v>129</v>
      </c>
      <c r="I19" s="115" t="s">
        <v>834</v>
      </c>
      <c r="J19" s="71" t="s">
        <v>128</v>
      </c>
      <c r="K19" s="71" t="s">
        <v>130</v>
      </c>
      <c r="L19" s="71" t="s">
        <v>131</v>
      </c>
      <c r="M19" s="71" t="s">
        <v>48</v>
      </c>
      <c r="N19" s="115" t="s">
        <v>219</v>
      </c>
      <c r="O19" s="121" t="s">
        <v>802</v>
      </c>
      <c r="P19" s="115">
        <v>0</v>
      </c>
      <c r="Q19" s="71">
        <v>2024</v>
      </c>
      <c r="R19" s="71" t="s">
        <v>713</v>
      </c>
      <c r="S19" s="119" t="s">
        <v>45</v>
      </c>
      <c r="T19" s="94">
        <v>0.01</v>
      </c>
      <c r="U19" s="93">
        <v>0.75</v>
      </c>
      <c r="V19" s="19">
        <v>1</v>
      </c>
      <c r="W19" s="115">
        <v>4</v>
      </c>
      <c r="X19" s="115">
        <v>4</v>
      </c>
      <c r="Y19" s="115" t="s">
        <v>629</v>
      </c>
      <c r="Z19" s="71">
        <f t="shared" si="1"/>
        <v>1</v>
      </c>
      <c r="AA19" s="115">
        <v>1</v>
      </c>
      <c r="AB19" s="12">
        <f t="shared" si="2"/>
        <v>1</v>
      </c>
      <c r="AC19" s="122" t="str">
        <f t="shared" si="11"/>
        <v>Verde</v>
      </c>
      <c r="AD19" s="71">
        <v>1</v>
      </c>
      <c r="AE19" s="119">
        <v>2</v>
      </c>
      <c r="AF19" s="5">
        <f t="shared" si="3"/>
        <v>2</v>
      </c>
      <c r="AG19" s="7" t="str">
        <f t="shared" si="10"/>
        <v>Rojo</v>
      </c>
      <c r="AH19" s="71">
        <v>1</v>
      </c>
      <c r="AI19" s="119">
        <v>0</v>
      </c>
      <c r="AJ19" s="5">
        <f t="shared" si="0"/>
        <v>0</v>
      </c>
      <c r="AK19" s="7">
        <f t="shared" si="4"/>
        <v>0</v>
      </c>
      <c r="AL19" s="71">
        <v>1</v>
      </c>
      <c r="AM19" s="119">
        <v>2</v>
      </c>
      <c r="AN19" s="5">
        <f t="shared" si="5"/>
        <v>2</v>
      </c>
      <c r="AO19" s="7" t="str">
        <f t="shared" si="6"/>
        <v>Rojo</v>
      </c>
      <c r="AP19" s="119">
        <f t="shared" si="7"/>
        <v>5</v>
      </c>
      <c r="AQ19" s="6">
        <f t="shared" si="8"/>
        <v>1.25</v>
      </c>
      <c r="AR19" s="7" t="s">
        <v>706</v>
      </c>
      <c r="AS19" s="123"/>
    </row>
    <row r="20" spans="1:45" ht="89.25" customHeight="1" x14ac:dyDescent="0.25">
      <c r="A20" s="25" t="s">
        <v>39</v>
      </c>
      <c r="B20" s="25">
        <v>2025</v>
      </c>
      <c r="C20" s="26" t="s">
        <v>1032</v>
      </c>
      <c r="D20" s="26" t="s">
        <v>51</v>
      </c>
      <c r="E20" s="25" t="s">
        <v>1029</v>
      </c>
      <c r="F20" s="25" t="s">
        <v>702</v>
      </c>
      <c r="G20" s="25" t="s">
        <v>703</v>
      </c>
      <c r="H20" s="43" t="s">
        <v>110</v>
      </c>
      <c r="I20" s="115" t="s">
        <v>835</v>
      </c>
      <c r="J20" s="25" t="s">
        <v>111</v>
      </c>
      <c r="K20" s="25" t="s">
        <v>83</v>
      </c>
      <c r="L20" s="25" t="s">
        <v>112</v>
      </c>
      <c r="M20" s="25" t="s">
        <v>48</v>
      </c>
      <c r="N20" s="42" t="s">
        <v>219</v>
      </c>
      <c r="O20" s="28" t="s">
        <v>44</v>
      </c>
      <c r="P20" s="42">
        <v>0</v>
      </c>
      <c r="Q20" s="25">
        <v>2024</v>
      </c>
      <c r="R20" s="25" t="s">
        <v>714</v>
      </c>
      <c r="S20" s="22" t="s">
        <v>45</v>
      </c>
      <c r="T20" s="94">
        <v>0.01</v>
      </c>
      <c r="U20" s="93">
        <v>0.75</v>
      </c>
      <c r="V20" s="19">
        <v>1</v>
      </c>
      <c r="W20" s="42">
        <v>6</v>
      </c>
      <c r="X20" s="42">
        <v>6</v>
      </c>
      <c r="Y20" s="42" t="s">
        <v>629</v>
      </c>
      <c r="Z20" s="25">
        <f t="shared" si="1"/>
        <v>1.5</v>
      </c>
      <c r="AA20" s="42">
        <v>1</v>
      </c>
      <c r="AB20" s="5">
        <f t="shared" si="2"/>
        <v>0.66666666666666663</v>
      </c>
      <c r="AC20" s="7" t="str">
        <f t="shared" si="11"/>
        <v>Amarillo</v>
      </c>
      <c r="AD20" s="25">
        <v>1.5</v>
      </c>
      <c r="AE20" s="22">
        <v>2</v>
      </c>
      <c r="AF20" s="5">
        <f t="shared" si="3"/>
        <v>1.3333333333333333</v>
      </c>
      <c r="AG20" s="7" t="str">
        <f t="shared" si="10"/>
        <v>Rojo</v>
      </c>
      <c r="AH20" s="25">
        <v>1.5</v>
      </c>
      <c r="AI20" s="22">
        <v>3</v>
      </c>
      <c r="AJ20" s="5">
        <f t="shared" si="0"/>
        <v>2</v>
      </c>
      <c r="AK20" s="7" t="str">
        <f t="shared" si="4"/>
        <v>Rojo</v>
      </c>
      <c r="AL20" s="25">
        <v>1.5</v>
      </c>
      <c r="AM20" s="22">
        <v>0</v>
      </c>
      <c r="AN20" s="5">
        <f t="shared" si="5"/>
        <v>0</v>
      </c>
      <c r="AO20" s="7">
        <f t="shared" si="6"/>
        <v>0</v>
      </c>
      <c r="AP20" s="22">
        <f t="shared" si="7"/>
        <v>6</v>
      </c>
      <c r="AQ20" s="6">
        <f t="shared" si="8"/>
        <v>1</v>
      </c>
      <c r="AR20" s="7" t="str">
        <f t="shared" si="9"/>
        <v>Verde</v>
      </c>
      <c r="AS20" s="41"/>
    </row>
    <row r="21" spans="1:45" ht="114" customHeight="1" x14ac:dyDescent="0.25">
      <c r="A21" s="25" t="s">
        <v>39</v>
      </c>
      <c r="B21" s="25">
        <v>2025</v>
      </c>
      <c r="C21" s="26" t="s">
        <v>1032</v>
      </c>
      <c r="D21" s="26" t="s">
        <v>51</v>
      </c>
      <c r="E21" s="25" t="s">
        <v>133</v>
      </c>
      <c r="F21" s="25" t="s">
        <v>715</v>
      </c>
      <c r="G21" s="42" t="s">
        <v>40</v>
      </c>
      <c r="H21" s="25" t="s">
        <v>174</v>
      </c>
      <c r="I21" s="115" t="s">
        <v>836</v>
      </c>
      <c r="J21" s="25" t="s">
        <v>174</v>
      </c>
      <c r="K21" s="25" t="s">
        <v>246</v>
      </c>
      <c r="L21" s="105" t="s">
        <v>403</v>
      </c>
      <c r="M21" s="51" t="s">
        <v>42</v>
      </c>
      <c r="N21" s="42" t="s">
        <v>219</v>
      </c>
      <c r="O21" s="25" t="s">
        <v>50</v>
      </c>
      <c r="P21" s="42">
        <v>0</v>
      </c>
      <c r="Q21" s="25">
        <v>2024</v>
      </c>
      <c r="R21" s="25" t="s">
        <v>241</v>
      </c>
      <c r="S21" s="22" t="s">
        <v>45</v>
      </c>
      <c r="T21" s="94">
        <v>0.01</v>
      </c>
      <c r="U21" s="93">
        <v>0.75</v>
      </c>
      <c r="V21" s="19">
        <v>1</v>
      </c>
      <c r="W21" s="95">
        <v>0.8</v>
      </c>
      <c r="X21" s="95">
        <v>0.8</v>
      </c>
      <c r="Y21" s="42" t="s">
        <v>46</v>
      </c>
      <c r="Z21" s="29">
        <f t="shared" si="1"/>
        <v>0.2</v>
      </c>
      <c r="AA21" s="95">
        <v>0.1</v>
      </c>
      <c r="AB21" s="5">
        <f t="shared" si="2"/>
        <v>0.5</v>
      </c>
      <c r="AC21" s="7" t="str">
        <f t="shared" si="11"/>
        <v>Amarillo</v>
      </c>
      <c r="AD21" s="29">
        <v>0.2</v>
      </c>
      <c r="AE21" s="109">
        <v>0.2</v>
      </c>
      <c r="AF21" s="5">
        <f t="shared" si="3"/>
        <v>1</v>
      </c>
      <c r="AG21" s="7" t="str">
        <f t="shared" si="10"/>
        <v>Verde</v>
      </c>
      <c r="AH21" s="29">
        <v>0.2</v>
      </c>
      <c r="AI21" s="109">
        <v>0.2</v>
      </c>
      <c r="AJ21" s="5">
        <f t="shared" si="0"/>
        <v>1</v>
      </c>
      <c r="AK21" s="7" t="str">
        <f t="shared" si="4"/>
        <v>Verde</v>
      </c>
      <c r="AL21" s="29">
        <v>0.2</v>
      </c>
      <c r="AM21" s="109">
        <v>0.2</v>
      </c>
      <c r="AN21" s="5">
        <f t="shared" si="5"/>
        <v>1</v>
      </c>
      <c r="AO21" s="7" t="str">
        <f t="shared" si="6"/>
        <v>Verde</v>
      </c>
      <c r="AP21" s="157">
        <f t="shared" si="7"/>
        <v>0.7</v>
      </c>
      <c r="AQ21" s="6">
        <f t="shared" si="8"/>
        <v>0.87499999999999989</v>
      </c>
      <c r="AR21" s="7" t="str">
        <f t="shared" si="9"/>
        <v>Verde</v>
      </c>
      <c r="AS21" s="41"/>
    </row>
    <row r="22" spans="1:45" ht="99.75" customHeight="1" x14ac:dyDescent="0.25">
      <c r="A22" s="25" t="s">
        <v>39</v>
      </c>
      <c r="B22" s="25">
        <v>2025</v>
      </c>
      <c r="C22" s="26" t="s">
        <v>1032</v>
      </c>
      <c r="D22" s="26" t="s">
        <v>51</v>
      </c>
      <c r="E22" s="25" t="s">
        <v>133</v>
      </c>
      <c r="F22" s="25" t="s">
        <v>716</v>
      </c>
      <c r="G22" s="42" t="s">
        <v>47</v>
      </c>
      <c r="H22" s="25" t="s">
        <v>175</v>
      </c>
      <c r="I22" s="115" t="s">
        <v>837</v>
      </c>
      <c r="J22" s="25" t="s">
        <v>175</v>
      </c>
      <c r="K22" s="25" t="s">
        <v>247</v>
      </c>
      <c r="L22" s="25" t="s">
        <v>404</v>
      </c>
      <c r="M22" s="51" t="s">
        <v>42</v>
      </c>
      <c r="N22" s="42" t="s">
        <v>219</v>
      </c>
      <c r="O22" s="25" t="s">
        <v>50</v>
      </c>
      <c r="P22" s="42">
        <v>0</v>
      </c>
      <c r="Q22" s="25">
        <v>2024</v>
      </c>
      <c r="R22" s="25" t="s">
        <v>717</v>
      </c>
      <c r="S22" s="22" t="s">
        <v>45</v>
      </c>
      <c r="T22" s="94">
        <v>0.01</v>
      </c>
      <c r="U22" s="93">
        <v>0.75</v>
      </c>
      <c r="V22" s="19">
        <v>1</v>
      </c>
      <c r="W22" s="95">
        <v>0.56000000000000005</v>
      </c>
      <c r="X22" s="95">
        <v>0.56000000000000005</v>
      </c>
      <c r="Y22" s="42" t="s">
        <v>46</v>
      </c>
      <c r="Z22" s="29">
        <f t="shared" si="1"/>
        <v>0.14000000000000001</v>
      </c>
      <c r="AA22" s="95">
        <v>0.12</v>
      </c>
      <c r="AB22" s="5">
        <f t="shared" si="2"/>
        <v>0.85714285714285698</v>
      </c>
      <c r="AC22" s="7" t="str">
        <f t="shared" si="11"/>
        <v>Verde</v>
      </c>
      <c r="AD22" s="29">
        <v>0.14000000000000001</v>
      </c>
      <c r="AE22" s="109">
        <v>0.12</v>
      </c>
      <c r="AF22" s="5">
        <f t="shared" si="3"/>
        <v>0.85714285714285698</v>
      </c>
      <c r="AG22" s="7" t="str">
        <f t="shared" si="10"/>
        <v>Verde</v>
      </c>
      <c r="AH22" s="29">
        <v>0.14000000000000001</v>
      </c>
      <c r="AI22" s="109">
        <v>0.24</v>
      </c>
      <c r="AJ22" s="5">
        <f t="shared" si="0"/>
        <v>1.714285714285714</v>
      </c>
      <c r="AK22" s="7" t="str">
        <f t="shared" si="4"/>
        <v>Rojo</v>
      </c>
      <c r="AL22" s="29">
        <v>0.14000000000000001</v>
      </c>
      <c r="AM22" s="109">
        <v>0.14000000000000001</v>
      </c>
      <c r="AN22" s="5">
        <f t="shared" si="5"/>
        <v>1</v>
      </c>
      <c r="AO22" s="7" t="str">
        <f t="shared" si="6"/>
        <v>Verde</v>
      </c>
      <c r="AP22" s="157">
        <f t="shared" si="7"/>
        <v>0.62</v>
      </c>
      <c r="AQ22" s="6">
        <f t="shared" si="8"/>
        <v>1.107142857142857</v>
      </c>
      <c r="AR22" s="7" t="s">
        <v>706</v>
      </c>
      <c r="AS22" s="41"/>
    </row>
    <row r="23" spans="1:45" ht="115.5" customHeight="1" x14ac:dyDescent="0.25">
      <c r="A23" s="25" t="s">
        <v>39</v>
      </c>
      <c r="B23" s="25">
        <v>2025</v>
      </c>
      <c r="C23" s="26" t="s">
        <v>1032</v>
      </c>
      <c r="D23" s="26" t="s">
        <v>51</v>
      </c>
      <c r="E23" s="25" t="s">
        <v>133</v>
      </c>
      <c r="F23" s="25" t="s">
        <v>718</v>
      </c>
      <c r="G23" s="42" t="s">
        <v>136</v>
      </c>
      <c r="H23" s="25" t="s">
        <v>176</v>
      </c>
      <c r="I23" s="115" t="s">
        <v>838</v>
      </c>
      <c r="J23" s="25" t="s">
        <v>176</v>
      </c>
      <c r="K23" s="25" t="s">
        <v>248</v>
      </c>
      <c r="L23" s="25" t="s">
        <v>405</v>
      </c>
      <c r="M23" s="25" t="s">
        <v>48</v>
      </c>
      <c r="N23" s="42" t="s">
        <v>219</v>
      </c>
      <c r="O23" s="42" t="s">
        <v>50</v>
      </c>
      <c r="P23" s="42">
        <v>0</v>
      </c>
      <c r="Q23" s="25">
        <v>2024</v>
      </c>
      <c r="R23" s="25" t="s">
        <v>721</v>
      </c>
      <c r="S23" s="22" t="s">
        <v>45</v>
      </c>
      <c r="T23" s="94">
        <v>0.01</v>
      </c>
      <c r="U23" s="93">
        <v>0.75</v>
      </c>
      <c r="V23" s="19">
        <v>1</v>
      </c>
      <c r="W23" s="42">
        <v>3200</v>
      </c>
      <c r="X23" s="42">
        <f>W23</f>
        <v>3200</v>
      </c>
      <c r="Y23" s="42" t="s">
        <v>60</v>
      </c>
      <c r="Z23" s="25">
        <f t="shared" si="1"/>
        <v>800</v>
      </c>
      <c r="AA23" s="42">
        <v>420</v>
      </c>
      <c r="AB23" s="5">
        <f t="shared" si="2"/>
        <v>0.52500000000000002</v>
      </c>
      <c r="AC23" s="7" t="str">
        <f t="shared" si="11"/>
        <v>Amarillo</v>
      </c>
      <c r="AD23" s="25">
        <v>800</v>
      </c>
      <c r="AE23" s="22">
        <v>1428</v>
      </c>
      <c r="AF23" s="5">
        <f t="shared" si="3"/>
        <v>1.7849999999999999</v>
      </c>
      <c r="AG23" s="7" t="str">
        <f t="shared" si="10"/>
        <v>Rojo</v>
      </c>
      <c r="AH23" s="25">
        <v>800</v>
      </c>
      <c r="AI23" s="22">
        <v>1505</v>
      </c>
      <c r="AJ23" s="5">
        <f t="shared" si="0"/>
        <v>1.8812500000000001</v>
      </c>
      <c r="AK23" s="7" t="str">
        <f t="shared" si="4"/>
        <v>Rojo</v>
      </c>
      <c r="AL23" s="25">
        <v>800</v>
      </c>
      <c r="AM23" s="22">
        <v>777</v>
      </c>
      <c r="AN23" s="5">
        <f t="shared" si="5"/>
        <v>0.97124999999999995</v>
      </c>
      <c r="AO23" s="7" t="str">
        <f t="shared" si="6"/>
        <v>Verde</v>
      </c>
      <c r="AP23" s="22">
        <f t="shared" ref="AP23:AP33" si="12">AA23+AE23+AI23+AM23</f>
        <v>4130</v>
      </c>
      <c r="AQ23" s="6">
        <f t="shared" si="8"/>
        <v>1.2906249999999999</v>
      </c>
      <c r="AR23" s="7" t="s">
        <v>708</v>
      </c>
      <c r="AS23" s="41"/>
    </row>
    <row r="24" spans="1:45" ht="111.75" customHeight="1" x14ac:dyDescent="0.25">
      <c r="A24" s="25" t="s">
        <v>39</v>
      </c>
      <c r="B24" s="25">
        <v>2025</v>
      </c>
      <c r="C24" s="26" t="s">
        <v>1032</v>
      </c>
      <c r="D24" s="26" t="s">
        <v>51</v>
      </c>
      <c r="E24" s="25" t="s">
        <v>133</v>
      </c>
      <c r="F24" s="25" t="s">
        <v>718</v>
      </c>
      <c r="G24" s="42" t="s">
        <v>137</v>
      </c>
      <c r="H24" s="25" t="s">
        <v>177</v>
      </c>
      <c r="I24" s="115" t="s">
        <v>839</v>
      </c>
      <c r="J24" s="25" t="s">
        <v>177</v>
      </c>
      <c r="K24" s="25" t="s">
        <v>720</v>
      </c>
      <c r="L24" s="25" t="s">
        <v>406</v>
      </c>
      <c r="M24" s="25" t="s">
        <v>48</v>
      </c>
      <c r="N24" s="42" t="s">
        <v>219</v>
      </c>
      <c r="O24" s="42" t="s">
        <v>44</v>
      </c>
      <c r="P24" s="42">
        <v>0</v>
      </c>
      <c r="Q24" s="25">
        <v>2024</v>
      </c>
      <c r="R24" s="25" t="s">
        <v>642</v>
      </c>
      <c r="S24" s="22" t="s">
        <v>45</v>
      </c>
      <c r="T24" s="94">
        <v>0.01</v>
      </c>
      <c r="U24" s="93">
        <v>0.75</v>
      </c>
      <c r="V24" s="19">
        <v>1</v>
      </c>
      <c r="W24" s="42">
        <v>200</v>
      </c>
      <c r="X24" s="42">
        <v>102</v>
      </c>
      <c r="Y24" s="42" t="s">
        <v>60</v>
      </c>
      <c r="Z24" s="25">
        <f t="shared" si="1"/>
        <v>50</v>
      </c>
      <c r="AA24" s="42">
        <v>45</v>
      </c>
      <c r="AB24" s="5">
        <f t="shared" si="2"/>
        <v>0.9</v>
      </c>
      <c r="AC24" s="7" t="str">
        <f t="shared" si="11"/>
        <v>Verde</v>
      </c>
      <c r="AD24" s="25">
        <v>50</v>
      </c>
      <c r="AE24" s="22">
        <v>29</v>
      </c>
      <c r="AF24" s="5">
        <f t="shared" si="3"/>
        <v>0.57999999999999996</v>
      </c>
      <c r="AG24" s="7" t="str">
        <f t="shared" si="10"/>
        <v>Amarillo</v>
      </c>
      <c r="AH24" s="25">
        <v>50</v>
      </c>
      <c r="AI24" s="22">
        <v>6</v>
      </c>
      <c r="AJ24" s="5">
        <f t="shared" si="0"/>
        <v>0.12</v>
      </c>
      <c r="AK24" s="7" t="str">
        <f t="shared" si="4"/>
        <v>Amarillo</v>
      </c>
      <c r="AL24" s="25">
        <v>50</v>
      </c>
      <c r="AM24" s="22">
        <v>16</v>
      </c>
      <c r="AN24" s="5">
        <f t="shared" si="5"/>
        <v>0.32</v>
      </c>
      <c r="AO24" s="7" t="str">
        <f t="shared" si="6"/>
        <v>Amarillo</v>
      </c>
      <c r="AP24" s="22">
        <f t="shared" si="12"/>
        <v>96</v>
      </c>
      <c r="AQ24" s="6">
        <f t="shared" si="8"/>
        <v>0.94117647058823528</v>
      </c>
      <c r="AR24" s="7" t="str">
        <f t="shared" si="9"/>
        <v>Verde</v>
      </c>
      <c r="AS24" s="41"/>
    </row>
    <row r="25" spans="1:45" ht="108" customHeight="1" x14ac:dyDescent="0.25">
      <c r="A25" s="25" t="s">
        <v>39</v>
      </c>
      <c r="B25" s="25">
        <v>2025</v>
      </c>
      <c r="C25" s="26" t="s">
        <v>1032</v>
      </c>
      <c r="D25" s="26" t="s">
        <v>51</v>
      </c>
      <c r="E25" s="25" t="s">
        <v>133</v>
      </c>
      <c r="F25" s="25" t="s">
        <v>718</v>
      </c>
      <c r="G25" s="42" t="s">
        <v>138</v>
      </c>
      <c r="H25" s="25" t="s">
        <v>178</v>
      </c>
      <c r="I25" s="115" t="s">
        <v>840</v>
      </c>
      <c r="J25" s="25" t="s">
        <v>178</v>
      </c>
      <c r="K25" s="25" t="s">
        <v>249</v>
      </c>
      <c r="L25" s="25" t="s">
        <v>407</v>
      </c>
      <c r="M25" s="25" t="s">
        <v>48</v>
      </c>
      <c r="N25" s="42" t="s">
        <v>219</v>
      </c>
      <c r="O25" s="42" t="s">
        <v>719</v>
      </c>
      <c r="P25" s="42">
        <v>2</v>
      </c>
      <c r="Q25" s="25">
        <v>2024</v>
      </c>
      <c r="R25" s="25" t="s">
        <v>642</v>
      </c>
      <c r="S25" s="22" t="s">
        <v>45</v>
      </c>
      <c r="T25" s="94">
        <v>0.01</v>
      </c>
      <c r="U25" s="93">
        <v>0.75</v>
      </c>
      <c r="V25" s="19">
        <v>1</v>
      </c>
      <c r="W25" s="42">
        <v>2</v>
      </c>
      <c r="X25" s="42">
        <v>2</v>
      </c>
      <c r="Y25" s="42" t="s">
        <v>60</v>
      </c>
      <c r="Z25" s="25">
        <f t="shared" si="1"/>
        <v>0.5</v>
      </c>
      <c r="AA25" s="42">
        <v>0</v>
      </c>
      <c r="AB25" s="5">
        <f t="shared" si="2"/>
        <v>0</v>
      </c>
      <c r="AC25" s="7">
        <f t="shared" si="11"/>
        <v>0</v>
      </c>
      <c r="AD25" s="25">
        <v>0.5</v>
      </c>
      <c r="AE25" s="22">
        <v>1</v>
      </c>
      <c r="AF25" s="5">
        <f t="shared" si="3"/>
        <v>2</v>
      </c>
      <c r="AG25" s="7" t="str">
        <f t="shared" si="10"/>
        <v>Rojo</v>
      </c>
      <c r="AH25" s="25">
        <v>0.5</v>
      </c>
      <c r="AI25" s="22">
        <v>1</v>
      </c>
      <c r="AJ25" s="5">
        <f t="shared" si="0"/>
        <v>2</v>
      </c>
      <c r="AK25" s="7" t="str">
        <f t="shared" si="4"/>
        <v>Rojo</v>
      </c>
      <c r="AL25" s="25">
        <v>0.5</v>
      </c>
      <c r="AM25" s="22">
        <v>0</v>
      </c>
      <c r="AN25" s="5">
        <f t="shared" si="5"/>
        <v>0</v>
      </c>
      <c r="AO25" s="7">
        <f t="shared" si="6"/>
        <v>0</v>
      </c>
      <c r="AP25" s="22">
        <f t="shared" si="12"/>
        <v>2</v>
      </c>
      <c r="AQ25" s="6">
        <f t="shared" si="8"/>
        <v>1</v>
      </c>
      <c r="AR25" s="7" t="str">
        <f t="shared" si="9"/>
        <v>Verde</v>
      </c>
      <c r="AS25" s="41"/>
    </row>
    <row r="26" spans="1:45" ht="71.25" x14ac:dyDescent="0.25">
      <c r="A26" s="25" t="s">
        <v>39</v>
      </c>
      <c r="B26" s="25">
        <v>2025</v>
      </c>
      <c r="C26" s="26" t="s">
        <v>1032</v>
      </c>
      <c r="D26" s="26" t="s">
        <v>51</v>
      </c>
      <c r="E26" s="25" t="s">
        <v>133</v>
      </c>
      <c r="F26" s="25" t="s">
        <v>132</v>
      </c>
      <c r="G26" s="42" t="s">
        <v>140</v>
      </c>
      <c r="H26" s="25" t="s">
        <v>179</v>
      </c>
      <c r="I26" s="115" t="s">
        <v>841</v>
      </c>
      <c r="J26" s="25" t="s">
        <v>179</v>
      </c>
      <c r="K26" s="25" t="s">
        <v>250</v>
      </c>
      <c r="L26" s="25" t="s">
        <v>408</v>
      </c>
      <c r="M26" s="25" t="s">
        <v>48</v>
      </c>
      <c r="N26" s="42" t="s">
        <v>219</v>
      </c>
      <c r="O26" s="42" t="s">
        <v>50</v>
      </c>
      <c r="P26" s="113">
        <v>68368140.709999993</v>
      </c>
      <c r="Q26" s="25">
        <v>2024</v>
      </c>
      <c r="R26" s="25" t="s">
        <v>642</v>
      </c>
      <c r="S26" s="22" t="s">
        <v>45</v>
      </c>
      <c r="T26" s="94">
        <v>0.01</v>
      </c>
      <c r="U26" s="93">
        <v>0.75</v>
      </c>
      <c r="V26" s="19">
        <v>1</v>
      </c>
      <c r="W26" s="113">
        <v>74623469.5</v>
      </c>
      <c r="X26" s="113">
        <v>74623469.5</v>
      </c>
      <c r="Y26" s="42" t="s">
        <v>60</v>
      </c>
      <c r="Z26" s="25">
        <f t="shared" si="1"/>
        <v>18655867.375</v>
      </c>
      <c r="AA26" s="114">
        <v>35394604.530000001</v>
      </c>
      <c r="AB26" s="5">
        <f t="shared" si="2"/>
        <v>1.8972371436039972</v>
      </c>
      <c r="AC26" s="7" t="str">
        <f t="shared" si="11"/>
        <v>Rojo</v>
      </c>
      <c r="AD26" s="25">
        <v>18655867.375</v>
      </c>
      <c r="AE26" s="22">
        <v>8099550.6299999999</v>
      </c>
      <c r="AF26" s="5">
        <f t="shared" si="3"/>
        <v>0.43415567162821345</v>
      </c>
      <c r="AG26" s="7" t="str">
        <f t="shared" si="10"/>
        <v>Amarillo</v>
      </c>
      <c r="AH26" s="25">
        <v>18655867.375</v>
      </c>
      <c r="AI26" s="22">
        <v>7984082.0700000003</v>
      </c>
      <c r="AJ26" s="5">
        <f t="shared" si="0"/>
        <v>0.42796627514082553</v>
      </c>
      <c r="AK26" s="7" t="str">
        <f t="shared" si="4"/>
        <v>Amarillo</v>
      </c>
      <c r="AL26" s="25">
        <v>18655867.375</v>
      </c>
      <c r="AM26">
        <v>59662489.340000004</v>
      </c>
      <c r="AN26" s="5">
        <f t="shared" si="5"/>
        <v>3.1980549679481198</v>
      </c>
      <c r="AO26" s="7" t="str">
        <f t="shared" si="6"/>
        <v>Rojo</v>
      </c>
      <c r="AP26" s="194">
        <f t="shared" si="12"/>
        <v>111140726.57000001</v>
      </c>
      <c r="AQ26" s="6">
        <f t="shared" si="8"/>
        <v>1.489353514580289</v>
      </c>
      <c r="AR26" s="7" t="str">
        <f t="shared" si="9"/>
        <v>Rojo</v>
      </c>
      <c r="AS26" s="41"/>
    </row>
    <row r="27" spans="1:45" ht="71.25" x14ac:dyDescent="0.25">
      <c r="A27" s="25" t="s">
        <v>39</v>
      </c>
      <c r="B27" s="25">
        <v>2025</v>
      </c>
      <c r="C27" s="26" t="s">
        <v>1032</v>
      </c>
      <c r="D27" s="26" t="s">
        <v>51</v>
      </c>
      <c r="E27" s="25" t="s">
        <v>133</v>
      </c>
      <c r="F27" s="25" t="s">
        <v>724</v>
      </c>
      <c r="G27" s="42" t="s">
        <v>139</v>
      </c>
      <c r="H27" s="25" t="s">
        <v>180</v>
      </c>
      <c r="I27" s="115" t="s">
        <v>842</v>
      </c>
      <c r="J27" s="25" t="s">
        <v>180</v>
      </c>
      <c r="K27" s="25" t="s">
        <v>251</v>
      </c>
      <c r="L27" s="25" t="s">
        <v>409</v>
      </c>
      <c r="M27" s="25" t="s">
        <v>48</v>
      </c>
      <c r="N27" s="42" t="s">
        <v>219</v>
      </c>
      <c r="O27" s="42" t="s">
        <v>722</v>
      </c>
      <c r="P27" s="42">
        <v>4800</v>
      </c>
      <c r="Q27" s="25">
        <v>2024</v>
      </c>
      <c r="R27" s="42" t="s">
        <v>723</v>
      </c>
      <c r="S27" s="22" t="s">
        <v>45</v>
      </c>
      <c r="T27" s="94">
        <v>0.01</v>
      </c>
      <c r="U27" s="93">
        <v>0.75</v>
      </c>
      <c r="V27" s="19">
        <v>1</v>
      </c>
      <c r="W27" s="42">
        <v>9600</v>
      </c>
      <c r="X27" s="42">
        <v>9600</v>
      </c>
      <c r="Y27" s="42" t="s">
        <v>60</v>
      </c>
      <c r="Z27" s="25">
        <f t="shared" si="1"/>
        <v>2400</v>
      </c>
      <c r="AA27" s="42">
        <v>0</v>
      </c>
      <c r="AB27" s="5">
        <f t="shared" si="2"/>
        <v>0</v>
      </c>
      <c r="AC27" s="7">
        <f t="shared" si="11"/>
        <v>0</v>
      </c>
      <c r="AD27" s="25">
        <v>2400</v>
      </c>
      <c r="AE27" s="22">
        <v>1810</v>
      </c>
      <c r="AF27" s="5">
        <f t="shared" si="3"/>
        <v>0.75416666666666665</v>
      </c>
      <c r="AG27" s="7" t="str">
        <f t="shared" si="10"/>
        <v>Verde</v>
      </c>
      <c r="AH27" s="25">
        <v>2400</v>
      </c>
      <c r="AI27" s="22">
        <v>0</v>
      </c>
      <c r="AJ27" s="5">
        <f t="shared" si="0"/>
        <v>0</v>
      </c>
      <c r="AK27" s="7">
        <f t="shared" si="4"/>
        <v>0</v>
      </c>
      <c r="AL27" s="25">
        <v>2400</v>
      </c>
      <c r="AM27" s="22">
        <v>4010</v>
      </c>
      <c r="AN27" s="5">
        <f t="shared" si="5"/>
        <v>1.6708333333333334</v>
      </c>
      <c r="AO27" s="7" t="str">
        <f t="shared" si="6"/>
        <v>Rojo</v>
      </c>
      <c r="AP27" s="22">
        <f t="shared" si="12"/>
        <v>5820</v>
      </c>
      <c r="AQ27" s="6">
        <f t="shared" si="8"/>
        <v>0.60624999999999996</v>
      </c>
      <c r="AR27" s="7" t="str">
        <f t="shared" si="9"/>
        <v>Amarillo</v>
      </c>
      <c r="AS27" s="41"/>
    </row>
    <row r="28" spans="1:45" ht="93" customHeight="1" x14ac:dyDescent="0.25">
      <c r="A28" s="25" t="s">
        <v>39</v>
      </c>
      <c r="B28" s="25">
        <v>2025</v>
      </c>
      <c r="C28" s="26" t="s">
        <v>1032</v>
      </c>
      <c r="D28" s="26" t="s">
        <v>51</v>
      </c>
      <c r="E28" s="25" t="s">
        <v>133</v>
      </c>
      <c r="F28" s="25" t="s">
        <v>725</v>
      </c>
      <c r="G28" s="42" t="s">
        <v>141</v>
      </c>
      <c r="H28" s="25" t="s">
        <v>181</v>
      </c>
      <c r="I28" s="115" t="s">
        <v>843</v>
      </c>
      <c r="J28" s="25" t="s">
        <v>181</v>
      </c>
      <c r="K28" s="25" t="s">
        <v>252</v>
      </c>
      <c r="L28" s="25" t="s">
        <v>410</v>
      </c>
      <c r="M28" s="25" t="s">
        <v>48</v>
      </c>
      <c r="N28" s="42" t="s">
        <v>219</v>
      </c>
      <c r="O28" s="42" t="s">
        <v>44</v>
      </c>
      <c r="P28" s="42">
        <v>0</v>
      </c>
      <c r="Q28" s="25">
        <v>2024</v>
      </c>
      <c r="R28" s="25" t="s">
        <v>642</v>
      </c>
      <c r="S28" s="22" t="s">
        <v>45</v>
      </c>
      <c r="T28" s="94">
        <v>0.01</v>
      </c>
      <c r="U28" s="93">
        <v>0.75</v>
      </c>
      <c r="V28" s="19">
        <v>1</v>
      </c>
      <c r="W28" s="42">
        <v>4</v>
      </c>
      <c r="X28" s="42">
        <v>4</v>
      </c>
      <c r="Y28" s="42" t="s">
        <v>629</v>
      </c>
      <c r="Z28" s="25">
        <f t="shared" si="1"/>
        <v>1</v>
      </c>
      <c r="AA28" s="42">
        <v>1</v>
      </c>
      <c r="AB28" s="5">
        <f t="shared" si="2"/>
        <v>1</v>
      </c>
      <c r="AC28" s="7" t="str">
        <f t="shared" si="11"/>
        <v>Verde</v>
      </c>
      <c r="AD28" s="25">
        <v>1</v>
      </c>
      <c r="AE28" s="22">
        <v>2</v>
      </c>
      <c r="AF28" s="5">
        <f t="shared" si="3"/>
        <v>2</v>
      </c>
      <c r="AG28" s="7" t="str">
        <f t="shared" si="10"/>
        <v>Rojo</v>
      </c>
      <c r="AH28" s="25">
        <v>1</v>
      </c>
      <c r="AI28" s="22">
        <v>0</v>
      </c>
      <c r="AJ28" s="5">
        <f t="shared" si="0"/>
        <v>0</v>
      </c>
      <c r="AK28" s="7">
        <f t="shared" si="4"/>
        <v>0</v>
      </c>
      <c r="AL28" s="25">
        <v>1</v>
      </c>
      <c r="AM28" s="22">
        <v>1</v>
      </c>
      <c r="AN28" s="5">
        <f t="shared" si="5"/>
        <v>1</v>
      </c>
      <c r="AO28" s="7" t="str">
        <f t="shared" si="6"/>
        <v>Verde</v>
      </c>
      <c r="AP28" s="22">
        <f t="shared" si="12"/>
        <v>4</v>
      </c>
      <c r="AQ28" s="6">
        <f t="shared" si="8"/>
        <v>1</v>
      </c>
      <c r="AR28" s="7" t="str">
        <f t="shared" si="9"/>
        <v>Verde</v>
      </c>
      <c r="AS28" s="41"/>
    </row>
    <row r="29" spans="1:45" ht="97.5" customHeight="1" x14ac:dyDescent="0.25">
      <c r="A29" s="25" t="s">
        <v>39</v>
      </c>
      <c r="B29" s="25">
        <v>2025</v>
      </c>
      <c r="C29" s="26" t="s">
        <v>1032</v>
      </c>
      <c r="D29" s="26" t="s">
        <v>51</v>
      </c>
      <c r="E29" s="25" t="s">
        <v>133</v>
      </c>
      <c r="F29" s="25" t="s">
        <v>726</v>
      </c>
      <c r="G29" s="42" t="s">
        <v>148</v>
      </c>
      <c r="H29" s="25" t="s">
        <v>182</v>
      </c>
      <c r="I29" s="115" t="s">
        <v>844</v>
      </c>
      <c r="J29" s="25" t="s">
        <v>182</v>
      </c>
      <c r="K29" s="25" t="s">
        <v>253</v>
      </c>
      <c r="L29" s="25" t="s">
        <v>411</v>
      </c>
      <c r="M29" s="25" t="s">
        <v>48</v>
      </c>
      <c r="N29" s="42" t="s">
        <v>219</v>
      </c>
      <c r="O29" s="42" t="s">
        <v>50</v>
      </c>
      <c r="P29" s="42">
        <v>2</v>
      </c>
      <c r="Q29" s="25">
        <v>2024</v>
      </c>
      <c r="R29" s="25" t="s">
        <v>727</v>
      </c>
      <c r="S29" s="22" t="s">
        <v>45</v>
      </c>
      <c r="T29" s="94">
        <v>0.01</v>
      </c>
      <c r="U29" s="93">
        <v>0.75</v>
      </c>
      <c r="V29" s="19">
        <v>1</v>
      </c>
      <c r="W29" s="42">
        <v>4</v>
      </c>
      <c r="X29" s="42">
        <v>4</v>
      </c>
      <c r="Y29" s="42" t="s">
        <v>60</v>
      </c>
      <c r="Z29" s="25">
        <f t="shared" si="1"/>
        <v>1</v>
      </c>
      <c r="AA29" s="42">
        <v>0</v>
      </c>
      <c r="AB29" s="5">
        <f t="shared" si="2"/>
        <v>0</v>
      </c>
      <c r="AC29" s="7">
        <f t="shared" si="11"/>
        <v>0</v>
      </c>
      <c r="AD29" s="25">
        <v>1</v>
      </c>
      <c r="AE29" s="22">
        <v>2</v>
      </c>
      <c r="AF29" s="5">
        <f t="shared" si="3"/>
        <v>2</v>
      </c>
      <c r="AG29" s="7" t="str">
        <f t="shared" si="10"/>
        <v>Rojo</v>
      </c>
      <c r="AH29" s="25">
        <v>1</v>
      </c>
      <c r="AI29" s="22">
        <v>0</v>
      </c>
      <c r="AJ29" s="5">
        <f t="shared" si="0"/>
        <v>0</v>
      </c>
      <c r="AK29" s="7">
        <f t="shared" si="4"/>
        <v>0</v>
      </c>
      <c r="AL29" s="25">
        <v>1</v>
      </c>
      <c r="AM29" s="22">
        <v>1</v>
      </c>
      <c r="AN29" s="5">
        <f t="shared" si="5"/>
        <v>1</v>
      </c>
      <c r="AO29" s="7" t="str">
        <f t="shared" si="6"/>
        <v>Verde</v>
      </c>
      <c r="AP29" s="22">
        <f t="shared" si="12"/>
        <v>3</v>
      </c>
      <c r="AQ29" s="6">
        <f t="shared" si="8"/>
        <v>0.75</v>
      </c>
      <c r="AR29" s="7" t="str">
        <f t="shared" si="9"/>
        <v>Amarillo</v>
      </c>
      <c r="AS29" s="41"/>
    </row>
    <row r="30" spans="1:45" ht="77.25" customHeight="1" x14ac:dyDescent="0.25">
      <c r="A30" s="25" t="s">
        <v>39</v>
      </c>
      <c r="B30" s="25">
        <v>2025</v>
      </c>
      <c r="C30" s="26" t="s">
        <v>1032</v>
      </c>
      <c r="D30" s="26" t="s">
        <v>51</v>
      </c>
      <c r="E30" s="25" t="s">
        <v>133</v>
      </c>
      <c r="F30" s="25" t="s">
        <v>728</v>
      </c>
      <c r="G30" s="42" t="s">
        <v>142</v>
      </c>
      <c r="H30" s="25" t="s">
        <v>183</v>
      </c>
      <c r="I30" s="115" t="s">
        <v>845</v>
      </c>
      <c r="J30" s="25" t="s">
        <v>183</v>
      </c>
      <c r="K30" s="25" t="s">
        <v>254</v>
      </c>
      <c r="L30" s="25" t="s">
        <v>412</v>
      </c>
      <c r="M30" s="25" t="s">
        <v>48</v>
      </c>
      <c r="N30" s="42" t="s">
        <v>219</v>
      </c>
      <c r="O30" s="42" t="s">
        <v>50</v>
      </c>
      <c r="P30" s="42">
        <v>8</v>
      </c>
      <c r="Q30" s="25">
        <v>2024</v>
      </c>
      <c r="R30" s="25" t="s">
        <v>729</v>
      </c>
      <c r="S30" s="22" t="s">
        <v>45</v>
      </c>
      <c r="T30" s="94">
        <v>0.01</v>
      </c>
      <c r="U30" s="93">
        <v>0.75</v>
      </c>
      <c r="V30" s="19">
        <v>1</v>
      </c>
      <c r="W30" s="42">
        <v>12</v>
      </c>
      <c r="X30" s="42">
        <v>12</v>
      </c>
      <c r="Y30" s="42" t="s">
        <v>60</v>
      </c>
      <c r="Z30" s="25">
        <f t="shared" si="1"/>
        <v>3</v>
      </c>
      <c r="AA30" s="42">
        <v>1</v>
      </c>
      <c r="AB30" s="5">
        <f t="shared" si="2"/>
        <v>0.33333333333333331</v>
      </c>
      <c r="AC30" s="7" t="str">
        <f t="shared" si="11"/>
        <v>Amarillo</v>
      </c>
      <c r="AD30" s="25">
        <v>3</v>
      </c>
      <c r="AE30" s="22">
        <v>6</v>
      </c>
      <c r="AF30" s="5">
        <f t="shared" si="3"/>
        <v>2</v>
      </c>
      <c r="AG30" s="7" t="str">
        <f t="shared" si="10"/>
        <v>Rojo</v>
      </c>
      <c r="AH30" s="25">
        <v>3</v>
      </c>
      <c r="AI30" s="22">
        <v>3</v>
      </c>
      <c r="AJ30" s="5">
        <f t="shared" si="0"/>
        <v>1</v>
      </c>
      <c r="AK30" s="7" t="str">
        <f t="shared" si="4"/>
        <v>Verde</v>
      </c>
      <c r="AL30" s="25">
        <v>3</v>
      </c>
      <c r="AM30" s="22">
        <v>3</v>
      </c>
      <c r="AN30" s="5">
        <f t="shared" si="5"/>
        <v>1</v>
      </c>
      <c r="AO30" s="7" t="str">
        <f t="shared" si="6"/>
        <v>Verde</v>
      </c>
      <c r="AP30" s="22">
        <f t="shared" si="12"/>
        <v>13</v>
      </c>
      <c r="AQ30" s="6">
        <f t="shared" si="8"/>
        <v>1.0833333333333333</v>
      </c>
      <c r="AR30" s="7" t="s">
        <v>706</v>
      </c>
      <c r="AS30" s="41"/>
    </row>
    <row r="31" spans="1:45" ht="76.5" customHeight="1" x14ac:dyDescent="0.25">
      <c r="A31" s="25" t="s">
        <v>39</v>
      </c>
      <c r="B31" s="25">
        <v>2025</v>
      </c>
      <c r="C31" s="26" t="s">
        <v>1032</v>
      </c>
      <c r="D31" s="26" t="s">
        <v>51</v>
      </c>
      <c r="E31" s="25" t="s">
        <v>133</v>
      </c>
      <c r="F31" s="25" t="s">
        <v>730</v>
      </c>
      <c r="G31" s="42" t="s">
        <v>149</v>
      </c>
      <c r="H31" s="25" t="s">
        <v>184</v>
      </c>
      <c r="I31" s="115" t="s">
        <v>846</v>
      </c>
      <c r="J31" s="25" t="s">
        <v>184</v>
      </c>
      <c r="K31" s="25" t="s">
        <v>255</v>
      </c>
      <c r="L31" s="25" t="s">
        <v>413</v>
      </c>
      <c r="M31" s="25" t="s">
        <v>48</v>
      </c>
      <c r="N31" s="42" t="s">
        <v>219</v>
      </c>
      <c r="O31" s="42" t="s">
        <v>50</v>
      </c>
      <c r="P31" s="42">
        <v>4</v>
      </c>
      <c r="Q31" s="25">
        <v>2024</v>
      </c>
      <c r="R31" s="25" t="s">
        <v>642</v>
      </c>
      <c r="S31" s="22" t="s">
        <v>45</v>
      </c>
      <c r="T31" s="94">
        <v>0.01</v>
      </c>
      <c r="U31" s="93">
        <v>0.75</v>
      </c>
      <c r="V31" s="19">
        <v>1</v>
      </c>
      <c r="W31" s="42">
        <v>8</v>
      </c>
      <c r="X31" s="42">
        <f>W31</f>
        <v>8</v>
      </c>
      <c r="Y31" s="42" t="s">
        <v>371</v>
      </c>
      <c r="Z31" s="25">
        <f t="shared" si="1"/>
        <v>2</v>
      </c>
      <c r="AA31" s="42">
        <v>2</v>
      </c>
      <c r="AB31" s="5">
        <f t="shared" si="2"/>
        <v>1</v>
      </c>
      <c r="AC31" s="7" t="str">
        <f t="shared" si="11"/>
        <v>Verde</v>
      </c>
      <c r="AD31" s="25">
        <v>2</v>
      </c>
      <c r="AE31" s="22">
        <v>0</v>
      </c>
      <c r="AF31" s="5">
        <f t="shared" si="3"/>
        <v>0</v>
      </c>
      <c r="AG31" s="7">
        <f t="shared" si="10"/>
        <v>0</v>
      </c>
      <c r="AH31" s="25">
        <v>2</v>
      </c>
      <c r="AI31" s="22">
        <v>6</v>
      </c>
      <c r="AJ31" s="5">
        <f t="shared" si="0"/>
        <v>3</v>
      </c>
      <c r="AK31" s="7" t="str">
        <f t="shared" si="4"/>
        <v>Rojo</v>
      </c>
      <c r="AL31" s="25">
        <v>2</v>
      </c>
      <c r="AM31" s="22">
        <v>2</v>
      </c>
      <c r="AN31" s="5">
        <f t="shared" si="5"/>
        <v>1</v>
      </c>
      <c r="AO31" s="7" t="str">
        <f t="shared" si="6"/>
        <v>Verde</v>
      </c>
      <c r="AP31" s="22">
        <f t="shared" si="12"/>
        <v>10</v>
      </c>
      <c r="AQ31" s="6">
        <f t="shared" si="8"/>
        <v>1.25</v>
      </c>
      <c r="AR31" s="7" t="s">
        <v>706</v>
      </c>
      <c r="AS31" s="41"/>
    </row>
    <row r="32" spans="1:45" ht="71.25" x14ac:dyDescent="0.25">
      <c r="A32" s="25" t="s">
        <v>39</v>
      </c>
      <c r="B32" s="25">
        <v>2025</v>
      </c>
      <c r="C32" s="26" t="s">
        <v>1032</v>
      </c>
      <c r="D32" s="26" t="s">
        <v>51</v>
      </c>
      <c r="E32" s="25" t="s">
        <v>133</v>
      </c>
      <c r="F32" s="25" t="s">
        <v>731</v>
      </c>
      <c r="G32" s="42" t="s">
        <v>143</v>
      </c>
      <c r="H32" s="25" t="s">
        <v>185</v>
      </c>
      <c r="I32" s="115" t="s">
        <v>847</v>
      </c>
      <c r="J32" s="25" t="s">
        <v>185</v>
      </c>
      <c r="K32" s="25" t="s">
        <v>256</v>
      </c>
      <c r="L32" s="25" t="s">
        <v>414</v>
      </c>
      <c r="M32" s="25" t="s">
        <v>48</v>
      </c>
      <c r="N32" s="42" t="s">
        <v>219</v>
      </c>
      <c r="O32" s="42" t="s">
        <v>50</v>
      </c>
      <c r="P32" s="42">
        <v>0</v>
      </c>
      <c r="Q32" s="25">
        <v>2024</v>
      </c>
      <c r="R32" s="25" t="s">
        <v>732</v>
      </c>
      <c r="S32" s="22" t="s">
        <v>45</v>
      </c>
      <c r="T32" s="94">
        <v>0.01</v>
      </c>
      <c r="U32" s="93">
        <v>0.75</v>
      </c>
      <c r="V32" s="19">
        <v>1</v>
      </c>
      <c r="W32" s="42">
        <v>4</v>
      </c>
      <c r="X32" s="42">
        <f t="shared" ref="X32:X82" si="13">W32</f>
        <v>4</v>
      </c>
      <c r="Y32" s="42" t="s">
        <v>629</v>
      </c>
      <c r="Z32" s="25">
        <f t="shared" si="1"/>
        <v>1</v>
      </c>
      <c r="AA32" s="42">
        <v>1</v>
      </c>
      <c r="AB32" s="5">
        <f t="shared" si="2"/>
        <v>1</v>
      </c>
      <c r="AC32" s="7" t="str">
        <f t="shared" si="11"/>
        <v>Verde</v>
      </c>
      <c r="AD32" s="25">
        <v>1</v>
      </c>
      <c r="AE32" s="22">
        <v>1</v>
      </c>
      <c r="AF32" s="5">
        <f t="shared" si="3"/>
        <v>1</v>
      </c>
      <c r="AG32" s="7" t="str">
        <f t="shared" si="10"/>
        <v>Verde</v>
      </c>
      <c r="AH32" s="25">
        <v>1</v>
      </c>
      <c r="AI32" s="22">
        <v>1</v>
      </c>
      <c r="AJ32" s="5">
        <f t="shared" si="0"/>
        <v>1</v>
      </c>
      <c r="AK32" s="7" t="str">
        <f t="shared" si="4"/>
        <v>Verde</v>
      </c>
      <c r="AL32" s="25">
        <v>1</v>
      </c>
      <c r="AM32" s="22">
        <v>0</v>
      </c>
      <c r="AN32" s="5">
        <f t="shared" si="5"/>
        <v>0</v>
      </c>
      <c r="AO32" s="7">
        <f t="shared" si="6"/>
        <v>0</v>
      </c>
      <c r="AP32" s="22">
        <f t="shared" si="12"/>
        <v>3</v>
      </c>
      <c r="AQ32" s="6">
        <f t="shared" si="8"/>
        <v>0.75</v>
      </c>
      <c r="AR32" s="7" t="str">
        <f t="shared" si="9"/>
        <v>Amarillo</v>
      </c>
      <c r="AS32" s="41"/>
    </row>
    <row r="33" spans="1:45" ht="107.25" customHeight="1" x14ac:dyDescent="0.25">
      <c r="A33" s="25" t="s">
        <v>39</v>
      </c>
      <c r="B33" s="25">
        <v>2025</v>
      </c>
      <c r="C33" s="26" t="s">
        <v>1032</v>
      </c>
      <c r="D33" s="26" t="s">
        <v>51</v>
      </c>
      <c r="E33" s="25" t="s">
        <v>186</v>
      </c>
      <c r="F33" s="25" t="s">
        <v>187</v>
      </c>
      <c r="G33" s="42" t="s">
        <v>40</v>
      </c>
      <c r="H33" s="25" t="s">
        <v>189</v>
      </c>
      <c r="I33" s="115" t="s">
        <v>848</v>
      </c>
      <c r="J33" s="25" t="s">
        <v>191</v>
      </c>
      <c r="K33" s="25" t="s">
        <v>257</v>
      </c>
      <c r="L33" s="25" t="s">
        <v>190</v>
      </c>
      <c r="M33" s="51" t="s">
        <v>42</v>
      </c>
      <c r="N33" s="42" t="s">
        <v>219</v>
      </c>
      <c r="O33" s="25" t="s">
        <v>50</v>
      </c>
      <c r="P33" s="42" t="s">
        <v>733</v>
      </c>
      <c r="Q33" s="25">
        <v>2024</v>
      </c>
      <c r="R33" s="25" t="s">
        <v>734</v>
      </c>
      <c r="S33" s="22" t="s">
        <v>45</v>
      </c>
      <c r="T33" s="94">
        <v>0.01</v>
      </c>
      <c r="U33" s="93">
        <v>0.75</v>
      </c>
      <c r="V33" s="19">
        <v>1</v>
      </c>
      <c r="W33" s="42">
        <v>18</v>
      </c>
      <c r="X33" s="42">
        <f t="shared" si="13"/>
        <v>18</v>
      </c>
      <c r="Y33" s="42" t="s">
        <v>629</v>
      </c>
      <c r="Z33" s="25">
        <f t="shared" si="1"/>
        <v>4.5</v>
      </c>
      <c r="AA33" s="42">
        <v>3</v>
      </c>
      <c r="AB33" s="5">
        <f t="shared" si="2"/>
        <v>0.66666666666666663</v>
      </c>
      <c r="AC33" s="7" t="str">
        <f>IF(AB33="","",IF(AB33&gt;1.3,"Rojo",IF($S33="Ascendente",IF(AND(AB33=0,AB33=0),0,IF(AND(AB33&lt;=$T33,AB33&gt;0),"Rojo",IF(AND(AB33&gt;$T33,AB33&lt;=$U33),"Amarillo",IF(AND(AB33&gt;$U33,AB33&lt;=$V33),"Verde")))),IF($S33="Descendente",IF(AND(AB33&gt;=$V33,AB33&lt;$U33),"Verde",IF(AND(AB33&gt;=$U33,AB33&lt;$T33),"Amarillo",IF(AND(AB33&gt;=$T33,AB33&gt;1.3),"Rojo",0)))))))</f>
        <v>Amarillo</v>
      </c>
      <c r="AD33" s="25">
        <v>4.5</v>
      </c>
      <c r="AE33" s="22">
        <v>0</v>
      </c>
      <c r="AF33" s="5">
        <f t="shared" si="3"/>
        <v>0</v>
      </c>
      <c r="AG33" s="7">
        <f t="shared" si="10"/>
        <v>0</v>
      </c>
      <c r="AH33" s="25">
        <v>4.5</v>
      </c>
      <c r="AI33" s="22">
        <v>0</v>
      </c>
      <c r="AJ33" s="5">
        <f t="shared" si="0"/>
        <v>0</v>
      </c>
      <c r="AK33" s="7">
        <f t="shared" si="4"/>
        <v>0</v>
      </c>
      <c r="AL33" s="25">
        <v>4.5</v>
      </c>
      <c r="AM33" s="22">
        <v>0</v>
      </c>
      <c r="AN33" s="5">
        <f t="shared" si="5"/>
        <v>0</v>
      </c>
      <c r="AO33" s="7">
        <f t="shared" si="6"/>
        <v>0</v>
      </c>
      <c r="AP33" s="22">
        <f t="shared" si="12"/>
        <v>3</v>
      </c>
      <c r="AQ33" s="6">
        <f t="shared" si="8"/>
        <v>0.16666666666666666</v>
      </c>
      <c r="AR33" s="7" t="str">
        <f t="shared" si="9"/>
        <v>Amarillo</v>
      </c>
      <c r="AS33" s="41"/>
    </row>
    <row r="34" spans="1:45" ht="92.25" customHeight="1" x14ac:dyDescent="0.25">
      <c r="A34" s="25" t="s">
        <v>39</v>
      </c>
      <c r="B34" s="25">
        <v>2025</v>
      </c>
      <c r="C34" s="26" t="s">
        <v>1032</v>
      </c>
      <c r="D34" s="26" t="s">
        <v>51</v>
      </c>
      <c r="E34" s="25" t="s">
        <v>186</v>
      </c>
      <c r="F34" s="25" t="s">
        <v>187</v>
      </c>
      <c r="G34" s="42" t="s">
        <v>47</v>
      </c>
      <c r="H34" s="25" t="s">
        <v>192</v>
      </c>
      <c r="I34" s="115" t="s">
        <v>849</v>
      </c>
      <c r="J34" s="25" t="s">
        <v>193</v>
      </c>
      <c r="K34" s="25" t="s">
        <v>258</v>
      </c>
      <c r="L34" s="25" t="s">
        <v>194</v>
      </c>
      <c r="M34" s="51" t="s">
        <v>42</v>
      </c>
      <c r="N34" s="42" t="s">
        <v>219</v>
      </c>
      <c r="O34" s="25" t="s">
        <v>50</v>
      </c>
      <c r="P34" s="42" t="s">
        <v>735</v>
      </c>
      <c r="Q34" s="25">
        <v>2024</v>
      </c>
      <c r="R34" s="25" t="s">
        <v>734</v>
      </c>
      <c r="S34" s="22" t="s">
        <v>45</v>
      </c>
      <c r="T34" s="94">
        <v>0.01</v>
      </c>
      <c r="U34" s="93">
        <v>0.75</v>
      </c>
      <c r="V34" s="19">
        <v>1</v>
      </c>
      <c r="W34" s="42">
        <v>46</v>
      </c>
      <c r="X34" s="42">
        <f t="shared" si="13"/>
        <v>46</v>
      </c>
      <c r="Y34" s="42" t="s">
        <v>629</v>
      </c>
      <c r="Z34" s="25">
        <f t="shared" si="1"/>
        <v>11.5</v>
      </c>
      <c r="AA34" s="42">
        <v>16</v>
      </c>
      <c r="AB34" s="5">
        <f t="shared" si="2"/>
        <v>1.3913043478260869</v>
      </c>
      <c r="AC34" s="7" t="str">
        <f t="shared" si="11"/>
        <v>Rojo</v>
      </c>
      <c r="AD34" s="25">
        <v>11.5</v>
      </c>
      <c r="AE34" s="22">
        <v>0</v>
      </c>
      <c r="AF34" s="5">
        <f t="shared" si="3"/>
        <v>0</v>
      </c>
      <c r="AG34" s="7">
        <f t="shared" si="10"/>
        <v>0</v>
      </c>
      <c r="AH34" s="25">
        <v>11.5</v>
      </c>
      <c r="AI34" s="22">
        <v>0</v>
      </c>
      <c r="AJ34" s="5">
        <f t="shared" si="0"/>
        <v>0</v>
      </c>
      <c r="AK34" s="7">
        <f t="shared" si="4"/>
        <v>0</v>
      </c>
      <c r="AL34" s="25">
        <v>11.5</v>
      </c>
      <c r="AM34" s="22">
        <v>0</v>
      </c>
      <c r="AN34" s="5">
        <f t="shared" si="5"/>
        <v>0</v>
      </c>
      <c r="AO34" s="7">
        <f t="shared" si="6"/>
        <v>0</v>
      </c>
      <c r="AP34" s="22">
        <f t="shared" ref="AP34:AP43" si="14">AA34+AE34+AI34+AM34</f>
        <v>16</v>
      </c>
      <c r="AQ34" s="6">
        <f t="shared" si="8"/>
        <v>0.34782608695652173</v>
      </c>
      <c r="AR34" s="7" t="str">
        <f t="shared" si="9"/>
        <v>Amarillo</v>
      </c>
      <c r="AS34" s="41"/>
    </row>
    <row r="35" spans="1:45" ht="57" x14ac:dyDescent="0.25">
      <c r="A35" s="25" t="s">
        <v>39</v>
      </c>
      <c r="B35" s="25">
        <v>2025</v>
      </c>
      <c r="C35" s="26" t="s">
        <v>1032</v>
      </c>
      <c r="D35" s="26" t="s">
        <v>51</v>
      </c>
      <c r="E35" s="25" t="s">
        <v>186</v>
      </c>
      <c r="F35" s="25" t="s">
        <v>736</v>
      </c>
      <c r="G35" s="42" t="s">
        <v>136</v>
      </c>
      <c r="H35" s="25" t="s">
        <v>243</v>
      </c>
      <c r="I35" s="115" t="s">
        <v>850</v>
      </c>
      <c r="J35" s="25" t="s">
        <v>244</v>
      </c>
      <c r="K35" s="25" t="s">
        <v>195</v>
      </c>
      <c r="L35" s="43" t="s">
        <v>196</v>
      </c>
      <c r="M35" s="25" t="s">
        <v>48</v>
      </c>
      <c r="N35" s="42" t="s">
        <v>219</v>
      </c>
      <c r="O35" s="42" t="s">
        <v>50</v>
      </c>
      <c r="P35" s="42" t="s">
        <v>738</v>
      </c>
      <c r="Q35" s="25">
        <v>2024</v>
      </c>
      <c r="R35" s="25" t="s">
        <v>739</v>
      </c>
      <c r="S35" s="22" t="s">
        <v>45</v>
      </c>
      <c r="T35" s="94">
        <v>0.01</v>
      </c>
      <c r="U35" s="93">
        <v>0.75</v>
      </c>
      <c r="V35" s="19">
        <v>1</v>
      </c>
      <c r="W35" s="42">
        <v>200</v>
      </c>
      <c r="X35" s="42">
        <f t="shared" si="13"/>
        <v>200</v>
      </c>
      <c r="Y35" s="42" t="s">
        <v>371</v>
      </c>
      <c r="Z35" s="25">
        <f t="shared" si="1"/>
        <v>50</v>
      </c>
      <c r="AA35" s="42">
        <v>25</v>
      </c>
      <c r="AB35" s="5">
        <f t="shared" si="2"/>
        <v>0.5</v>
      </c>
      <c r="AC35" s="7" t="str">
        <f t="shared" si="11"/>
        <v>Amarillo</v>
      </c>
      <c r="AD35" s="25">
        <v>50</v>
      </c>
      <c r="AE35" s="22">
        <v>96</v>
      </c>
      <c r="AF35" s="5">
        <f t="shared" si="3"/>
        <v>1.92</v>
      </c>
      <c r="AG35" s="7" t="str">
        <f t="shared" si="10"/>
        <v>Rojo</v>
      </c>
      <c r="AH35" s="25">
        <v>50</v>
      </c>
      <c r="AI35" s="22">
        <v>91</v>
      </c>
      <c r="AJ35" s="5">
        <f t="shared" si="0"/>
        <v>1.82</v>
      </c>
      <c r="AK35" s="7" t="str">
        <f t="shared" si="4"/>
        <v>Rojo</v>
      </c>
      <c r="AL35" s="25">
        <v>50</v>
      </c>
      <c r="AM35" s="22">
        <v>102</v>
      </c>
      <c r="AN35" s="5">
        <f t="shared" si="5"/>
        <v>2.04</v>
      </c>
      <c r="AO35" s="7" t="str">
        <f t="shared" si="6"/>
        <v>Rojo</v>
      </c>
      <c r="AP35" s="22">
        <f t="shared" si="14"/>
        <v>314</v>
      </c>
      <c r="AQ35" s="6">
        <f t="shared" si="8"/>
        <v>1.57</v>
      </c>
      <c r="AR35" s="7" t="str">
        <f t="shared" si="9"/>
        <v>Rojo</v>
      </c>
      <c r="AS35" s="41"/>
    </row>
    <row r="36" spans="1:45" ht="57" x14ac:dyDescent="0.25">
      <c r="A36" s="25" t="s">
        <v>39</v>
      </c>
      <c r="B36" s="25">
        <v>2025</v>
      </c>
      <c r="C36" s="26" t="s">
        <v>1032</v>
      </c>
      <c r="D36" s="26" t="s">
        <v>51</v>
      </c>
      <c r="E36" s="25" t="s">
        <v>188</v>
      </c>
      <c r="F36" s="25" t="s">
        <v>737</v>
      </c>
      <c r="G36" s="42" t="s">
        <v>137</v>
      </c>
      <c r="H36" s="25" t="s">
        <v>197</v>
      </c>
      <c r="I36" s="115" t="s">
        <v>852</v>
      </c>
      <c r="J36" s="25" t="s">
        <v>198</v>
      </c>
      <c r="K36" s="25" t="s">
        <v>259</v>
      </c>
      <c r="L36" s="25" t="s">
        <v>199</v>
      </c>
      <c r="M36" s="25" t="s">
        <v>48</v>
      </c>
      <c r="N36" s="42" t="s">
        <v>219</v>
      </c>
      <c r="O36" s="42" t="s">
        <v>44</v>
      </c>
      <c r="P36" s="42">
        <v>0</v>
      </c>
      <c r="Q36" s="25">
        <v>2024</v>
      </c>
      <c r="R36" s="25" t="s">
        <v>642</v>
      </c>
      <c r="S36" s="22" t="s">
        <v>45</v>
      </c>
      <c r="T36" s="94">
        <v>0.01</v>
      </c>
      <c r="U36" s="93">
        <v>0.75</v>
      </c>
      <c r="V36" s="19">
        <v>1</v>
      </c>
      <c r="W36" s="42">
        <v>4</v>
      </c>
      <c r="X36" s="42">
        <f t="shared" si="13"/>
        <v>4</v>
      </c>
      <c r="Y36" s="42" t="s">
        <v>371</v>
      </c>
      <c r="Z36" s="25">
        <f t="shared" si="1"/>
        <v>1</v>
      </c>
      <c r="AA36" s="42">
        <v>0</v>
      </c>
      <c r="AB36" s="5">
        <f t="shared" si="2"/>
        <v>0</v>
      </c>
      <c r="AC36" s="7">
        <f t="shared" si="11"/>
        <v>0</v>
      </c>
      <c r="AD36" s="25">
        <v>1</v>
      </c>
      <c r="AE36" s="22">
        <v>2</v>
      </c>
      <c r="AF36" s="5">
        <f t="shared" si="3"/>
        <v>2</v>
      </c>
      <c r="AG36" s="7" t="str">
        <f t="shared" si="10"/>
        <v>Rojo</v>
      </c>
      <c r="AH36" s="25">
        <v>1</v>
      </c>
      <c r="AI36" s="22">
        <v>1</v>
      </c>
      <c r="AJ36" s="5">
        <f t="shared" si="0"/>
        <v>1</v>
      </c>
      <c r="AK36" s="7" t="str">
        <f t="shared" si="4"/>
        <v>Verde</v>
      </c>
      <c r="AL36" s="25">
        <v>1</v>
      </c>
      <c r="AM36" s="22">
        <v>1</v>
      </c>
      <c r="AN36" s="5">
        <f t="shared" si="5"/>
        <v>1</v>
      </c>
      <c r="AO36" s="7" t="str">
        <f t="shared" si="6"/>
        <v>Verde</v>
      </c>
      <c r="AP36" s="22">
        <f t="shared" si="14"/>
        <v>4</v>
      </c>
      <c r="AQ36" s="6">
        <f t="shared" si="8"/>
        <v>1</v>
      </c>
      <c r="AR36" s="7" t="str">
        <f t="shared" si="9"/>
        <v>Verde</v>
      </c>
      <c r="AS36" s="41"/>
    </row>
    <row r="37" spans="1:45" ht="57" x14ac:dyDescent="0.25">
      <c r="A37" s="25" t="s">
        <v>39</v>
      </c>
      <c r="B37" s="25">
        <v>2025</v>
      </c>
      <c r="C37" s="26" t="s">
        <v>1032</v>
      </c>
      <c r="D37" s="26" t="s">
        <v>51</v>
      </c>
      <c r="E37" s="25" t="s">
        <v>186</v>
      </c>
      <c r="F37" s="25" t="s">
        <v>736</v>
      </c>
      <c r="G37" s="42" t="s">
        <v>138</v>
      </c>
      <c r="H37" s="25" t="s">
        <v>200</v>
      </c>
      <c r="I37" s="115" t="s">
        <v>851</v>
      </c>
      <c r="J37" s="25" t="s">
        <v>201</v>
      </c>
      <c r="K37" s="25" t="s">
        <v>260</v>
      </c>
      <c r="L37" s="25" t="s">
        <v>202</v>
      </c>
      <c r="M37" s="25" t="s">
        <v>48</v>
      </c>
      <c r="N37" s="42" t="s">
        <v>219</v>
      </c>
      <c r="O37" s="42" t="s">
        <v>44</v>
      </c>
      <c r="P37" s="42">
        <v>0</v>
      </c>
      <c r="Q37" s="25">
        <v>2024</v>
      </c>
      <c r="R37" s="25" t="s">
        <v>642</v>
      </c>
      <c r="S37" s="22" t="s">
        <v>45</v>
      </c>
      <c r="T37" s="94">
        <v>0.01</v>
      </c>
      <c r="U37" s="93">
        <v>0.75</v>
      </c>
      <c r="V37" s="19">
        <v>1</v>
      </c>
      <c r="W37" s="42">
        <v>64</v>
      </c>
      <c r="X37" s="42">
        <f t="shared" si="13"/>
        <v>64</v>
      </c>
      <c r="Y37" s="42" t="s">
        <v>60</v>
      </c>
      <c r="Z37" s="25">
        <f t="shared" si="1"/>
        <v>16</v>
      </c>
      <c r="AA37" s="42">
        <v>18</v>
      </c>
      <c r="AB37" s="5">
        <f t="shared" si="2"/>
        <v>1.125</v>
      </c>
      <c r="AC37" s="7" t="s">
        <v>706</v>
      </c>
      <c r="AD37" s="25">
        <v>16</v>
      </c>
      <c r="AE37" s="22">
        <v>18</v>
      </c>
      <c r="AF37" s="5">
        <f t="shared" si="3"/>
        <v>1.125</v>
      </c>
      <c r="AG37" s="7" t="s">
        <v>706</v>
      </c>
      <c r="AH37" s="25">
        <v>16</v>
      </c>
      <c r="AI37" s="22">
        <v>62</v>
      </c>
      <c r="AJ37" s="5">
        <f t="shared" si="0"/>
        <v>3.875</v>
      </c>
      <c r="AK37" s="7" t="str">
        <f t="shared" si="4"/>
        <v>Rojo</v>
      </c>
      <c r="AL37" s="25">
        <v>16</v>
      </c>
      <c r="AM37" s="22">
        <v>72</v>
      </c>
      <c r="AN37" s="5">
        <f t="shared" si="5"/>
        <v>4.5</v>
      </c>
      <c r="AO37" s="7" t="str">
        <f t="shared" si="6"/>
        <v>Rojo</v>
      </c>
      <c r="AP37" s="22">
        <f t="shared" si="14"/>
        <v>170</v>
      </c>
      <c r="AQ37" s="6">
        <f t="shared" si="8"/>
        <v>2.65625</v>
      </c>
      <c r="AR37" s="7" t="str">
        <f t="shared" si="9"/>
        <v>Rojo</v>
      </c>
      <c r="AS37" s="41"/>
    </row>
    <row r="38" spans="1:45" ht="57" x14ac:dyDescent="0.25">
      <c r="A38" s="25" t="s">
        <v>39</v>
      </c>
      <c r="B38" s="25">
        <v>2025</v>
      </c>
      <c r="C38" s="26" t="s">
        <v>1032</v>
      </c>
      <c r="D38" s="26" t="s">
        <v>51</v>
      </c>
      <c r="E38" s="25" t="s">
        <v>186</v>
      </c>
      <c r="F38" s="25" t="s">
        <v>741</v>
      </c>
      <c r="G38" s="42" t="s">
        <v>140</v>
      </c>
      <c r="H38" s="25" t="s">
        <v>203</v>
      </c>
      <c r="I38" s="115" t="s">
        <v>855</v>
      </c>
      <c r="J38" s="25" t="s">
        <v>204</v>
      </c>
      <c r="K38" s="25" t="s">
        <v>261</v>
      </c>
      <c r="L38" s="25" t="s">
        <v>205</v>
      </c>
      <c r="M38" s="25" t="s">
        <v>48</v>
      </c>
      <c r="N38" s="42" t="s">
        <v>219</v>
      </c>
      <c r="O38" s="42" t="s">
        <v>44</v>
      </c>
      <c r="P38" s="42">
        <v>125</v>
      </c>
      <c r="Q38" s="25">
        <v>2024</v>
      </c>
      <c r="R38" s="25" t="s">
        <v>642</v>
      </c>
      <c r="S38" s="22" t="s">
        <v>45</v>
      </c>
      <c r="T38" s="94">
        <v>0.01</v>
      </c>
      <c r="U38" s="93">
        <v>0.75</v>
      </c>
      <c r="V38" s="19">
        <v>1</v>
      </c>
      <c r="W38" s="42">
        <v>200</v>
      </c>
      <c r="X38" s="42">
        <f t="shared" si="13"/>
        <v>200</v>
      </c>
      <c r="Y38" s="42" t="s">
        <v>371</v>
      </c>
      <c r="Z38" s="25">
        <f t="shared" si="1"/>
        <v>50</v>
      </c>
      <c r="AA38" s="42">
        <v>65</v>
      </c>
      <c r="AB38" s="5">
        <f t="shared" si="2"/>
        <v>1.3</v>
      </c>
      <c r="AC38" s="7" t="s">
        <v>706</v>
      </c>
      <c r="AD38" s="25">
        <v>50</v>
      </c>
      <c r="AE38" s="22">
        <v>11</v>
      </c>
      <c r="AF38" s="5">
        <f t="shared" si="3"/>
        <v>0.22</v>
      </c>
      <c r="AG38" s="7" t="str">
        <f t="shared" si="10"/>
        <v>Amarillo</v>
      </c>
      <c r="AH38" s="25">
        <v>50</v>
      </c>
      <c r="AI38" s="22">
        <v>17</v>
      </c>
      <c r="AJ38" s="5">
        <f t="shared" si="0"/>
        <v>0.34</v>
      </c>
      <c r="AK38" s="7" t="str">
        <f t="shared" si="4"/>
        <v>Amarillo</v>
      </c>
      <c r="AL38" s="25">
        <v>50</v>
      </c>
      <c r="AM38" s="22">
        <v>19</v>
      </c>
      <c r="AN38" s="5">
        <f t="shared" si="5"/>
        <v>0.38</v>
      </c>
      <c r="AO38" s="7" t="str">
        <f t="shared" si="6"/>
        <v>Amarillo</v>
      </c>
      <c r="AP38" s="22">
        <f t="shared" si="14"/>
        <v>112</v>
      </c>
      <c r="AQ38" s="6">
        <f t="shared" si="8"/>
        <v>0.56000000000000005</v>
      </c>
      <c r="AR38" s="7" t="str">
        <f t="shared" si="9"/>
        <v>Amarillo</v>
      </c>
      <c r="AS38" s="41"/>
    </row>
    <row r="39" spans="1:45" ht="69.75" customHeight="1" x14ac:dyDescent="0.25">
      <c r="A39" s="25" t="s">
        <v>39</v>
      </c>
      <c r="B39" s="25">
        <v>2025</v>
      </c>
      <c r="C39" s="26" t="s">
        <v>1032</v>
      </c>
      <c r="D39" s="26" t="s">
        <v>51</v>
      </c>
      <c r="E39" s="25" t="s">
        <v>186</v>
      </c>
      <c r="F39" s="25" t="s">
        <v>741</v>
      </c>
      <c r="G39" s="42" t="s">
        <v>139</v>
      </c>
      <c r="H39" s="25" t="s">
        <v>206</v>
      </c>
      <c r="I39" s="115" t="s">
        <v>856</v>
      </c>
      <c r="J39" s="25" t="s">
        <v>207</v>
      </c>
      <c r="K39" s="25" t="s">
        <v>262</v>
      </c>
      <c r="L39" s="25" t="s">
        <v>208</v>
      </c>
      <c r="M39" s="25" t="s">
        <v>48</v>
      </c>
      <c r="N39" s="42" t="s">
        <v>219</v>
      </c>
      <c r="O39" s="42" t="s">
        <v>44</v>
      </c>
      <c r="P39" s="42">
        <v>286</v>
      </c>
      <c r="Q39" s="25">
        <v>2024</v>
      </c>
      <c r="R39" s="25" t="s">
        <v>642</v>
      </c>
      <c r="S39" s="22" t="s">
        <v>45</v>
      </c>
      <c r="T39" s="94">
        <v>0.01</v>
      </c>
      <c r="U39" s="93">
        <v>0.75</v>
      </c>
      <c r="V39" s="19">
        <v>1</v>
      </c>
      <c r="W39" s="42">
        <v>564</v>
      </c>
      <c r="X39" s="42">
        <f t="shared" si="13"/>
        <v>564</v>
      </c>
      <c r="Y39" s="42" t="s">
        <v>371</v>
      </c>
      <c r="Z39" s="25">
        <f t="shared" si="1"/>
        <v>141</v>
      </c>
      <c r="AA39" s="42">
        <v>124</v>
      </c>
      <c r="AB39" s="5">
        <f t="shared" si="2"/>
        <v>0.87943262411347523</v>
      </c>
      <c r="AC39" s="7" t="str">
        <f t="shared" si="11"/>
        <v>Verde</v>
      </c>
      <c r="AD39" s="25">
        <v>141</v>
      </c>
      <c r="AE39" s="22">
        <v>320</v>
      </c>
      <c r="AF39" s="5">
        <f t="shared" si="3"/>
        <v>2.2695035460992909</v>
      </c>
      <c r="AG39" s="7" t="str">
        <f t="shared" si="10"/>
        <v>Rojo</v>
      </c>
      <c r="AH39" s="25">
        <v>141</v>
      </c>
      <c r="AI39" s="22">
        <v>390</v>
      </c>
      <c r="AJ39" s="5">
        <f t="shared" si="0"/>
        <v>2.7659574468085109</v>
      </c>
      <c r="AK39" s="7" t="str">
        <f t="shared" si="4"/>
        <v>Rojo</v>
      </c>
      <c r="AL39" s="25">
        <v>141</v>
      </c>
      <c r="AM39" s="22">
        <v>370</v>
      </c>
      <c r="AN39" s="5">
        <f t="shared" si="5"/>
        <v>2.624113475177305</v>
      </c>
      <c r="AO39" s="7" t="str">
        <f t="shared" si="6"/>
        <v>Rojo</v>
      </c>
      <c r="AP39" s="22">
        <f t="shared" si="14"/>
        <v>1204</v>
      </c>
      <c r="AQ39" s="6">
        <f t="shared" si="8"/>
        <v>2.1347517730496453</v>
      </c>
      <c r="AR39" s="7" t="str">
        <f t="shared" si="9"/>
        <v>Rojo</v>
      </c>
      <c r="AS39" s="41"/>
    </row>
    <row r="40" spans="1:45" ht="57" x14ac:dyDescent="0.25">
      <c r="A40" s="25" t="s">
        <v>39</v>
      </c>
      <c r="B40" s="25">
        <v>2025</v>
      </c>
      <c r="C40" s="26" t="s">
        <v>1032</v>
      </c>
      <c r="D40" s="26" t="s">
        <v>51</v>
      </c>
      <c r="E40" s="25" t="s">
        <v>186</v>
      </c>
      <c r="F40" s="25" t="s">
        <v>741</v>
      </c>
      <c r="G40" s="42" t="s">
        <v>141</v>
      </c>
      <c r="H40" s="25" t="s">
        <v>209</v>
      </c>
      <c r="I40" s="115" t="s">
        <v>857</v>
      </c>
      <c r="J40" s="25" t="s">
        <v>210</v>
      </c>
      <c r="K40" s="25" t="s">
        <v>263</v>
      </c>
      <c r="L40" s="25" t="s">
        <v>211</v>
      </c>
      <c r="M40" s="25" t="s">
        <v>48</v>
      </c>
      <c r="N40" s="42" t="s">
        <v>219</v>
      </c>
      <c r="O40" s="42" t="s">
        <v>44</v>
      </c>
      <c r="P40" s="42">
        <v>0</v>
      </c>
      <c r="Q40" s="25">
        <v>2024</v>
      </c>
      <c r="R40" s="25" t="s">
        <v>642</v>
      </c>
      <c r="S40" s="22" t="s">
        <v>45</v>
      </c>
      <c r="T40" s="94">
        <v>0.01</v>
      </c>
      <c r="U40" s="93">
        <v>0.75</v>
      </c>
      <c r="V40" s="19">
        <v>1</v>
      </c>
      <c r="W40" s="42">
        <v>20</v>
      </c>
      <c r="X40" s="42">
        <f t="shared" si="13"/>
        <v>20</v>
      </c>
      <c r="Y40" s="42" t="s">
        <v>60</v>
      </c>
      <c r="Z40" s="25">
        <f t="shared" si="1"/>
        <v>5</v>
      </c>
      <c r="AA40" s="42">
        <v>4</v>
      </c>
      <c r="AB40" s="5">
        <f t="shared" si="2"/>
        <v>0.8</v>
      </c>
      <c r="AC40" s="7" t="str">
        <f t="shared" si="11"/>
        <v>Verde</v>
      </c>
      <c r="AD40" s="25">
        <v>5</v>
      </c>
      <c r="AE40" s="22">
        <v>9</v>
      </c>
      <c r="AF40" s="5">
        <f t="shared" si="3"/>
        <v>1.8</v>
      </c>
      <c r="AG40" s="7" t="str">
        <f t="shared" si="10"/>
        <v>Rojo</v>
      </c>
      <c r="AH40" s="25">
        <v>5</v>
      </c>
      <c r="AI40" s="22">
        <v>16</v>
      </c>
      <c r="AJ40" s="5">
        <f t="shared" si="0"/>
        <v>3.2</v>
      </c>
      <c r="AK40" s="7" t="str">
        <f t="shared" si="4"/>
        <v>Rojo</v>
      </c>
      <c r="AL40" s="25">
        <v>5</v>
      </c>
      <c r="AM40" s="22">
        <v>12</v>
      </c>
      <c r="AN40" s="5">
        <f t="shared" si="5"/>
        <v>2.4</v>
      </c>
      <c r="AO40" s="7" t="str">
        <f t="shared" si="6"/>
        <v>Rojo</v>
      </c>
      <c r="AP40" s="22">
        <f t="shared" si="14"/>
        <v>41</v>
      </c>
      <c r="AQ40" s="6">
        <f t="shared" si="8"/>
        <v>2.0499999999999998</v>
      </c>
      <c r="AR40" s="7" t="str">
        <f t="shared" si="9"/>
        <v>Rojo</v>
      </c>
      <c r="AS40" s="41"/>
    </row>
    <row r="41" spans="1:45" ht="57" x14ac:dyDescent="0.25">
      <c r="A41" s="25" t="s">
        <v>39</v>
      </c>
      <c r="B41" s="25">
        <v>2025</v>
      </c>
      <c r="C41" s="26" t="s">
        <v>1032</v>
      </c>
      <c r="D41" s="26" t="s">
        <v>51</v>
      </c>
      <c r="E41" s="25" t="s">
        <v>186</v>
      </c>
      <c r="F41" s="25" t="s">
        <v>742</v>
      </c>
      <c r="G41" s="42" t="s">
        <v>148</v>
      </c>
      <c r="H41" s="25" t="s">
        <v>212</v>
      </c>
      <c r="I41" s="115" t="s">
        <v>854</v>
      </c>
      <c r="J41" s="25" t="s">
        <v>213</v>
      </c>
      <c r="K41" s="25" t="s">
        <v>740</v>
      </c>
      <c r="L41" s="25" t="s">
        <v>214</v>
      </c>
      <c r="M41" s="25" t="s">
        <v>48</v>
      </c>
      <c r="N41" s="42" t="s">
        <v>219</v>
      </c>
      <c r="O41" s="42" t="s">
        <v>50</v>
      </c>
      <c r="P41" s="42">
        <v>0</v>
      </c>
      <c r="Q41" s="25">
        <v>2024</v>
      </c>
      <c r="R41" s="25" t="s">
        <v>743</v>
      </c>
      <c r="S41" s="22" t="s">
        <v>45</v>
      </c>
      <c r="T41" s="94">
        <v>0.01</v>
      </c>
      <c r="U41" s="93">
        <v>0.75</v>
      </c>
      <c r="V41" s="19">
        <v>1</v>
      </c>
      <c r="W41" s="42">
        <v>4</v>
      </c>
      <c r="X41" s="42">
        <f t="shared" si="13"/>
        <v>4</v>
      </c>
      <c r="Y41" s="42" t="s">
        <v>371</v>
      </c>
      <c r="Z41" s="25">
        <f t="shared" si="1"/>
        <v>1</v>
      </c>
      <c r="AA41" s="42">
        <v>2</v>
      </c>
      <c r="AB41" s="5">
        <f t="shared" si="2"/>
        <v>2</v>
      </c>
      <c r="AC41" s="7" t="str">
        <f t="shared" si="11"/>
        <v>Rojo</v>
      </c>
      <c r="AD41" s="25">
        <v>1</v>
      </c>
      <c r="AE41" s="22">
        <v>1</v>
      </c>
      <c r="AF41" s="5">
        <f t="shared" si="3"/>
        <v>1</v>
      </c>
      <c r="AG41" s="7" t="str">
        <f t="shared" si="10"/>
        <v>Verde</v>
      </c>
      <c r="AH41" s="25">
        <v>1</v>
      </c>
      <c r="AI41" s="22">
        <v>1</v>
      </c>
      <c r="AJ41" s="5">
        <f t="shared" si="0"/>
        <v>1</v>
      </c>
      <c r="AK41" s="7" t="str">
        <f t="shared" si="4"/>
        <v>Verde</v>
      </c>
      <c r="AL41" s="25">
        <v>1</v>
      </c>
      <c r="AM41" s="22">
        <v>2</v>
      </c>
      <c r="AN41" s="5">
        <f t="shared" si="5"/>
        <v>2</v>
      </c>
      <c r="AO41" s="7" t="str">
        <f t="shared" si="6"/>
        <v>Rojo</v>
      </c>
      <c r="AP41" s="22">
        <f t="shared" si="14"/>
        <v>6</v>
      </c>
      <c r="AQ41" s="6">
        <f t="shared" si="8"/>
        <v>1.5</v>
      </c>
      <c r="AR41" s="7" t="str">
        <f t="shared" si="9"/>
        <v>Rojo</v>
      </c>
      <c r="AS41" s="41"/>
    </row>
    <row r="42" spans="1:45" ht="57" x14ac:dyDescent="0.25">
      <c r="A42" s="25" t="s">
        <v>39</v>
      </c>
      <c r="B42" s="25">
        <v>2025</v>
      </c>
      <c r="C42" s="26" t="s">
        <v>1032</v>
      </c>
      <c r="D42" s="26" t="s">
        <v>51</v>
      </c>
      <c r="E42" s="25" t="s">
        <v>186</v>
      </c>
      <c r="F42" s="25" t="s">
        <v>737</v>
      </c>
      <c r="G42" s="42" t="s">
        <v>142</v>
      </c>
      <c r="H42" s="25" t="s">
        <v>215</v>
      </c>
      <c r="I42" s="115" t="s">
        <v>853</v>
      </c>
      <c r="J42" s="25" t="s">
        <v>216</v>
      </c>
      <c r="K42" s="25" t="s">
        <v>264</v>
      </c>
      <c r="L42" s="25" t="s">
        <v>217</v>
      </c>
      <c r="M42" s="25" t="s">
        <v>48</v>
      </c>
      <c r="N42" s="42" t="s">
        <v>219</v>
      </c>
      <c r="O42" s="42" t="s">
        <v>50</v>
      </c>
      <c r="P42" s="42">
        <v>0</v>
      </c>
      <c r="Q42" s="25">
        <v>2024</v>
      </c>
      <c r="R42" s="42" t="s">
        <v>744</v>
      </c>
      <c r="S42" s="22" t="s">
        <v>45</v>
      </c>
      <c r="T42" s="94">
        <v>0.01</v>
      </c>
      <c r="U42" s="93">
        <v>0.75</v>
      </c>
      <c r="V42" s="19">
        <v>1</v>
      </c>
      <c r="W42" s="42">
        <v>16</v>
      </c>
      <c r="X42" s="42">
        <f t="shared" si="13"/>
        <v>16</v>
      </c>
      <c r="Y42" s="42" t="s">
        <v>371</v>
      </c>
      <c r="Z42" s="25">
        <f t="shared" si="1"/>
        <v>4</v>
      </c>
      <c r="AA42" s="42">
        <v>7</v>
      </c>
      <c r="AB42" s="5">
        <f t="shared" si="2"/>
        <v>1.75</v>
      </c>
      <c r="AC42" s="7" t="str">
        <f t="shared" si="11"/>
        <v>Rojo</v>
      </c>
      <c r="AD42" s="25">
        <v>4</v>
      </c>
      <c r="AE42" s="22">
        <v>8</v>
      </c>
      <c r="AF42" s="5">
        <f t="shared" si="3"/>
        <v>2</v>
      </c>
      <c r="AG42" s="7" t="str">
        <f t="shared" si="10"/>
        <v>Rojo</v>
      </c>
      <c r="AH42" s="25">
        <v>4</v>
      </c>
      <c r="AI42" s="22">
        <v>4</v>
      </c>
      <c r="AJ42" s="5">
        <f t="shared" si="0"/>
        <v>1</v>
      </c>
      <c r="AK42" s="7" t="str">
        <f t="shared" si="4"/>
        <v>Verde</v>
      </c>
      <c r="AL42" s="25">
        <v>4</v>
      </c>
      <c r="AM42" s="22">
        <v>4</v>
      </c>
      <c r="AN42" s="5">
        <f t="shared" si="5"/>
        <v>1</v>
      </c>
      <c r="AO42" s="7" t="str">
        <f t="shared" si="6"/>
        <v>Verde</v>
      </c>
      <c r="AP42" s="22">
        <f t="shared" si="14"/>
        <v>23</v>
      </c>
      <c r="AQ42" s="6">
        <f t="shared" si="8"/>
        <v>1.4375</v>
      </c>
      <c r="AR42" s="7" t="str">
        <f t="shared" si="9"/>
        <v>Rojo</v>
      </c>
      <c r="AS42" s="41"/>
    </row>
    <row r="43" spans="1:45" ht="57" x14ac:dyDescent="0.25">
      <c r="A43" s="25" t="s">
        <v>39</v>
      </c>
      <c r="B43" s="25">
        <v>2025</v>
      </c>
      <c r="C43" s="26" t="s">
        <v>1032</v>
      </c>
      <c r="D43" s="26" t="s">
        <v>51</v>
      </c>
      <c r="E43" s="25" t="s">
        <v>186</v>
      </c>
      <c r="F43" s="25" t="s">
        <v>187</v>
      </c>
      <c r="G43" s="42" t="s">
        <v>145</v>
      </c>
      <c r="H43" s="25" t="s">
        <v>221</v>
      </c>
      <c r="I43" s="115" t="s">
        <v>848</v>
      </c>
      <c r="J43" s="25" t="s">
        <v>245</v>
      </c>
      <c r="K43" s="25" t="s">
        <v>265</v>
      </c>
      <c r="L43" s="25" t="s">
        <v>218</v>
      </c>
      <c r="M43" s="25" t="s">
        <v>48</v>
      </c>
      <c r="N43" s="42" t="s">
        <v>219</v>
      </c>
      <c r="O43" s="42" t="s">
        <v>44</v>
      </c>
      <c r="P43" s="42">
        <v>0</v>
      </c>
      <c r="Q43" s="25">
        <v>2024</v>
      </c>
      <c r="R43" s="25" t="s">
        <v>220</v>
      </c>
      <c r="S43" s="22" t="s">
        <v>45</v>
      </c>
      <c r="T43" s="94">
        <v>0.01</v>
      </c>
      <c r="U43" s="93">
        <v>0.75</v>
      </c>
      <c r="V43" s="19">
        <v>1</v>
      </c>
      <c r="W43" s="42">
        <v>2880</v>
      </c>
      <c r="X43" s="42">
        <f t="shared" si="13"/>
        <v>2880</v>
      </c>
      <c r="Y43" s="42" t="s">
        <v>371</v>
      </c>
      <c r="Z43" s="25">
        <f t="shared" si="1"/>
        <v>720</v>
      </c>
      <c r="AA43" s="44">
        <v>720</v>
      </c>
      <c r="AB43" s="5">
        <f t="shared" si="2"/>
        <v>1</v>
      </c>
      <c r="AC43" s="7" t="str">
        <f t="shared" si="11"/>
        <v>Verde</v>
      </c>
      <c r="AD43" s="25">
        <v>720</v>
      </c>
      <c r="AE43" s="22">
        <v>1145</v>
      </c>
      <c r="AF43" s="5">
        <f t="shared" si="3"/>
        <v>1.5902777777777777</v>
      </c>
      <c r="AG43" s="7" t="str">
        <f t="shared" si="10"/>
        <v>Rojo</v>
      </c>
      <c r="AH43" s="25">
        <v>720</v>
      </c>
      <c r="AI43" s="22">
        <v>1182</v>
      </c>
      <c r="AJ43" s="5">
        <f t="shared" si="0"/>
        <v>1.6416666666666666</v>
      </c>
      <c r="AK43" s="7" t="str">
        <f t="shared" si="4"/>
        <v>Rojo</v>
      </c>
      <c r="AL43" s="25">
        <v>720</v>
      </c>
      <c r="AM43" s="22">
        <v>970</v>
      </c>
      <c r="AN43" s="5">
        <f t="shared" si="5"/>
        <v>1.3472222222222223</v>
      </c>
      <c r="AO43" s="7" t="str">
        <f t="shared" si="6"/>
        <v>Rojo</v>
      </c>
      <c r="AP43" s="22">
        <f t="shared" si="14"/>
        <v>4017</v>
      </c>
      <c r="AQ43" s="6">
        <f t="shared" si="8"/>
        <v>1.3947916666666667</v>
      </c>
      <c r="AR43" s="7" t="str">
        <f t="shared" si="9"/>
        <v>Rojo</v>
      </c>
      <c r="AS43" s="41"/>
    </row>
    <row r="44" spans="1:45" ht="71.25" x14ac:dyDescent="0.25">
      <c r="A44" s="25" t="s">
        <v>39</v>
      </c>
      <c r="B44" s="25">
        <v>2025</v>
      </c>
      <c r="C44" s="26" t="s">
        <v>1032</v>
      </c>
      <c r="D44" s="25" t="s">
        <v>222</v>
      </c>
      <c r="E44" s="25" t="s">
        <v>988</v>
      </c>
      <c r="F44" s="25" t="s">
        <v>767</v>
      </c>
      <c r="G44" s="107" t="s">
        <v>768</v>
      </c>
      <c r="H44" s="25" t="s">
        <v>769</v>
      </c>
      <c r="I44" s="116" t="s">
        <v>858</v>
      </c>
      <c r="J44" s="25" t="s">
        <v>770</v>
      </c>
      <c r="K44" s="25" t="s">
        <v>771</v>
      </c>
      <c r="L44" s="25" t="s">
        <v>772</v>
      </c>
      <c r="M44" s="42" t="s">
        <v>42</v>
      </c>
      <c r="N44" s="42" t="s">
        <v>219</v>
      </c>
      <c r="O44" s="25" t="s">
        <v>50</v>
      </c>
      <c r="P44" s="42">
        <v>0</v>
      </c>
      <c r="Q44" s="42">
        <v>2024</v>
      </c>
      <c r="R44" s="25" t="s">
        <v>773</v>
      </c>
      <c r="S44" s="42" t="s">
        <v>774</v>
      </c>
      <c r="T44" s="94">
        <v>0.01</v>
      </c>
      <c r="U44" s="93">
        <v>0.75</v>
      </c>
      <c r="V44" s="19">
        <v>1</v>
      </c>
      <c r="W44" s="95">
        <v>0.05</v>
      </c>
      <c r="X44" s="95">
        <v>0.03</v>
      </c>
      <c r="Y44" s="42" t="s">
        <v>46</v>
      </c>
      <c r="Z44" s="110">
        <f t="shared" si="1"/>
        <v>1.2500000000000001E-2</v>
      </c>
      <c r="AA44" s="65">
        <v>0</v>
      </c>
      <c r="AB44" s="111">
        <f t="shared" si="2"/>
        <v>0</v>
      </c>
      <c r="AC44" s="7">
        <v>0</v>
      </c>
      <c r="AD44" s="110">
        <v>1.2500000000000001E-2</v>
      </c>
      <c r="AE44" s="95">
        <v>0</v>
      </c>
      <c r="AF44" s="5">
        <f t="shared" si="3"/>
        <v>0</v>
      </c>
      <c r="AG44" s="7">
        <v>0</v>
      </c>
      <c r="AH44" s="110">
        <v>1.2500000000000001E-2</v>
      </c>
      <c r="AI44" s="95">
        <v>0</v>
      </c>
      <c r="AJ44" s="5">
        <f t="shared" si="0"/>
        <v>0</v>
      </c>
      <c r="AK44" s="7" t="s">
        <v>708</v>
      </c>
      <c r="AL44" s="110">
        <v>1.2500000000000001E-2</v>
      </c>
      <c r="AM44" s="189">
        <v>0</v>
      </c>
      <c r="AN44" s="5">
        <f t="shared" si="5"/>
        <v>0</v>
      </c>
      <c r="AO44" s="7">
        <v>0</v>
      </c>
      <c r="AP44" s="109">
        <f>AA44+AE44+AI44+AM44</f>
        <v>0</v>
      </c>
      <c r="AQ44" s="6">
        <f t="shared" si="8"/>
        <v>0</v>
      </c>
      <c r="AR44" s="7">
        <v>0</v>
      </c>
      <c r="AS44" s="41"/>
    </row>
    <row r="45" spans="1:45" ht="71.25" x14ac:dyDescent="0.25">
      <c r="A45" s="25" t="s">
        <v>39</v>
      </c>
      <c r="B45" s="25">
        <v>2025</v>
      </c>
      <c r="C45" s="26" t="s">
        <v>1032</v>
      </c>
      <c r="D45" s="25" t="s">
        <v>222</v>
      </c>
      <c r="E45" s="25" t="s">
        <v>988</v>
      </c>
      <c r="F45" s="25" t="s">
        <v>767</v>
      </c>
      <c r="G45" s="42" t="s">
        <v>775</v>
      </c>
      <c r="H45" s="108" t="s">
        <v>776</v>
      </c>
      <c r="I45" s="71" t="s">
        <v>859</v>
      </c>
      <c r="J45" s="25" t="s">
        <v>777</v>
      </c>
      <c r="K45" s="25" t="s">
        <v>778</v>
      </c>
      <c r="L45" s="25" t="s">
        <v>779</v>
      </c>
      <c r="M45" s="42" t="s">
        <v>42</v>
      </c>
      <c r="N45" s="42" t="s">
        <v>625</v>
      </c>
      <c r="O45" s="25" t="s">
        <v>50</v>
      </c>
      <c r="P45" s="42">
        <v>0</v>
      </c>
      <c r="Q45" s="42">
        <v>2024</v>
      </c>
      <c r="R45" s="25" t="s">
        <v>780</v>
      </c>
      <c r="S45" s="42" t="s">
        <v>628</v>
      </c>
      <c r="T45" s="94">
        <v>0.01</v>
      </c>
      <c r="U45" s="93">
        <v>0.75</v>
      </c>
      <c r="V45" s="19">
        <v>1</v>
      </c>
      <c r="W45" s="95">
        <v>0.65</v>
      </c>
      <c r="X45" s="95">
        <v>0.57999999999999996</v>
      </c>
      <c r="Y45" s="42" t="s">
        <v>46</v>
      </c>
      <c r="Z45" s="110">
        <f t="shared" si="1"/>
        <v>0.16250000000000001</v>
      </c>
      <c r="AA45" s="112">
        <v>0.03</v>
      </c>
      <c r="AB45" s="111">
        <f t="shared" si="2"/>
        <v>0.1846153846153846</v>
      </c>
      <c r="AC45" s="7" t="s">
        <v>708</v>
      </c>
      <c r="AD45" s="110">
        <v>0.16250000000000001</v>
      </c>
      <c r="AE45" s="163">
        <v>0.03</v>
      </c>
      <c r="AF45" s="5">
        <f t="shared" si="3"/>
        <v>0.1846153846153846</v>
      </c>
      <c r="AG45" s="7" t="s">
        <v>708</v>
      </c>
      <c r="AH45" s="110">
        <v>0.16250000000000001</v>
      </c>
      <c r="AI45" s="109">
        <v>0.03</v>
      </c>
      <c r="AJ45" s="5">
        <f t="shared" si="0"/>
        <v>0.1846153846153846</v>
      </c>
      <c r="AK45" s="7" t="s">
        <v>708</v>
      </c>
      <c r="AL45" s="110">
        <v>0.16250000000000001</v>
      </c>
      <c r="AM45" s="190">
        <v>0.03</v>
      </c>
      <c r="AN45" s="5">
        <f t="shared" si="5"/>
        <v>0.1846153846153846</v>
      </c>
      <c r="AO45" s="7" t="s">
        <v>708</v>
      </c>
      <c r="AP45" s="109">
        <f>AA45+AE45+AI45+AM45</f>
        <v>0.12</v>
      </c>
      <c r="AQ45" s="6">
        <f t="shared" si="8"/>
        <v>0.20689655172413793</v>
      </c>
      <c r="AR45" s="7" t="s">
        <v>708</v>
      </c>
      <c r="AS45" s="41"/>
    </row>
    <row r="46" spans="1:45" ht="71.25" x14ac:dyDescent="0.25">
      <c r="A46" s="25" t="s">
        <v>39</v>
      </c>
      <c r="B46" s="25">
        <v>2025</v>
      </c>
      <c r="C46" s="26" t="s">
        <v>1032</v>
      </c>
      <c r="D46" s="25" t="s">
        <v>222</v>
      </c>
      <c r="E46" s="25" t="s">
        <v>988</v>
      </c>
      <c r="F46" s="25" t="s">
        <v>767</v>
      </c>
      <c r="G46" s="42" t="s">
        <v>136</v>
      </c>
      <c r="H46" s="25" t="s">
        <v>781</v>
      </c>
      <c r="I46" s="71" t="s">
        <v>860</v>
      </c>
      <c r="J46" s="25" t="s">
        <v>782</v>
      </c>
      <c r="K46" s="25" t="s">
        <v>783</v>
      </c>
      <c r="L46" s="25" t="s">
        <v>784</v>
      </c>
      <c r="M46" s="42" t="s">
        <v>48</v>
      </c>
      <c r="N46" s="42" t="s">
        <v>402</v>
      </c>
      <c r="O46" s="42" t="s">
        <v>44</v>
      </c>
      <c r="P46" s="42">
        <v>0</v>
      </c>
      <c r="Q46" s="42">
        <v>2024</v>
      </c>
      <c r="R46" s="25" t="s">
        <v>785</v>
      </c>
      <c r="S46" s="42" t="s">
        <v>628</v>
      </c>
      <c r="T46" s="94">
        <v>0.01</v>
      </c>
      <c r="U46" s="93">
        <v>0.75</v>
      </c>
      <c r="V46" s="19">
        <v>1</v>
      </c>
      <c r="W46" s="42">
        <v>600</v>
      </c>
      <c r="X46" s="42">
        <v>530</v>
      </c>
      <c r="Y46" s="42" t="s">
        <v>371</v>
      </c>
      <c r="Z46" s="51">
        <f t="shared" si="1"/>
        <v>150</v>
      </c>
      <c r="AA46" s="23">
        <v>50</v>
      </c>
      <c r="AB46" s="111">
        <f t="shared" si="2"/>
        <v>0.33333333333333331</v>
      </c>
      <c r="AC46" s="7" t="s">
        <v>708</v>
      </c>
      <c r="AD46" s="51">
        <v>150</v>
      </c>
      <c r="AE46" s="153">
        <v>50</v>
      </c>
      <c r="AF46" s="5">
        <f>IF(AE46=0,0,IFERROR(AE46/AD46,""))</f>
        <v>0.33333333333333331</v>
      </c>
      <c r="AG46" s="7" t="s">
        <v>708</v>
      </c>
      <c r="AH46" s="51">
        <v>150</v>
      </c>
      <c r="AI46" s="22">
        <v>450</v>
      </c>
      <c r="AJ46" s="5">
        <f t="shared" si="0"/>
        <v>3</v>
      </c>
      <c r="AK46" s="7" t="str">
        <f t="shared" si="4"/>
        <v>Rojo</v>
      </c>
      <c r="AL46" s="51">
        <v>150</v>
      </c>
      <c r="AM46" s="191">
        <v>400</v>
      </c>
      <c r="AN46" s="5">
        <f t="shared" si="5"/>
        <v>2.6666666666666665</v>
      </c>
      <c r="AO46" s="7" t="str">
        <f t="shared" si="6"/>
        <v>Rojo</v>
      </c>
      <c r="AP46" s="22">
        <f>AA46+AE46+AI46+AM46</f>
        <v>950</v>
      </c>
      <c r="AQ46" s="6">
        <f t="shared" si="8"/>
        <v>1.7924528301886793</v>
      </c>
      <c r="AR46" s="7" t="str">
        <f t="shared" si="9"/>
        <v>Rojo</v>
      </c>
      <c r="AS46" s="41"/>
    </row>
    <row r="47" spans="1:45" ht="71.25" x14ac:dyDescent="0.25">
      <c r="A47" s="25" t="s">
        <v>39</v>
      </c>
      <c r="B47" s="25">
        <v>2025</v>
      </c>
      <c r="C47" s="26" t="s">
        <v>1032</v>
      </c>
      <c r="D47" s="25" t="s">
        <v>222</v>
      </c>
      <c r="E47" s="25" t="s">
        <v>988</v>
      </c>
      <c r="F47" s="25" t="s">
        <v>767</v>
      </c>
      <c r="G47" s="42" t="s">
        <v>137</v>
      </c>
      <c r="H47" s="25" t="s">
        <v>786</v>
      </c>
      <c r="I47" s="71" t="s">
        <v>861</v>
      </c>
      <c r="J47" s="25" t="s">
        <v>787</v>
      </c>
      <c r="K47" s="25" t="s">
        <v>788</v>
      </c>
      <c r="L47" s="25" t="s">
        <v>789</v>
      </c>
      <c r="M47" s="42" t="s">
        <v>48</v>
      </c>
      <c r="N47" s="42" t="s">
        <v>625</v>
      </c>
      <c r="O47" s="42" t="s">
        <v>790</v>
      </c>
      <c r="P47" s="42">
        <v>0</v>
      </c>
      <c r="Q47" s="42">
        <v>2024</v>
      </c>
      <c r="R47" s="108" t="s">
        <v>791</v>
      </c>
      <c r="S47" s="42" t="s">
        <v>628</v>
      </c>
      <c r="T47" s="94">
        <v>0.01</v>
      </c>
      <c r="U47" s="93">
        <v>0.75</v>
      </c>
      <c r="V47" s="19">
        <v>1</v>
      </c>
      <c r="W47" s="42">
        <v>7200</v>
      </c>
      <c r="X47" s="42">
        <v>6300</v>
      </c>
      <c r="Y47" s="42" t="s">
        <v>371</v>
      </c>
      <c r="Z47" s="51">
        <f t="shared" si="1"/>
        <v>1800</v>
      </c>
      <c r="AA47" s="166">
        <v>300</v>
      </c>
      <c r="AB47" s="111">
        <f t="shared" si="2"/>
        <v>0.16666666666666666</v>
      </c>
      <c r="AC47" s="7" t="s">
        <v>708</v>
      </c>
      <c r="AD47" s="51">
        <v>1800</v>
      </c>
      <c r="AE47" s="164">
        <v>300</v>
      </c>
      <c r="AF47" s="5">
        <f t="shared" si="3"/>
        <v>0.16666666666666666</v>
      </c>
      <c r="AG47" s="7" t="s">
        <v>708</v>
      </c>
      <c r="AH47" s="51">
        <v>1800</v>
      </c>
      <c r="AI47" s="167">
        <v>850</v>
      </c>
      <c r="AJ47" s="5">
        <f t="shared" si="0"/>
        <v>0.47222222222222221</v>
      </c>
      <c r="AK47" s="7" t="s">
        <v>817</v>
      </c>
      <c r="AL47" s="51">
        <v>1800</v>
      </c>
      <c r="AM47" s="191">
        <v>1200</v>
      </c>
      <c r="AN47" s="5">
        <f t="shared" si="5"/>
        <v>0.66666666666666663</v>
      </c>
      <c r="AO47" s="7" t="s">
        <v>817</v>
      </c>
      <c r="AP47" s="22">
        <f>AA47+AE47+AI47+AM47</f>
        <v>2650</v>
      </c>
      <c r="AQ47" s="6">
        <f t="shared" si="8"/>
        <v>0.42063492063492064</v>
      </c>
      <c r="AR47" s="7" t="s">
        <v>817</v>
      </c>
      <c r="AS47" s="41"/>
    </row>
    <row r="48" spans="1:45" ht="71.25" x14ac:dyDescent="0.25">
      <c r="A48" s="25" t="s">
        <v>39</v>
      </c>
      <c r="B48" s="25">
        <v>2025</v>
      </c>
      <c r="C48" s="26" t="s">
        <v>1032</v>
      </c>
      <c r="D48" s="25" t="s">
        <v>222</v>
      </c>
      <c r="E48" s="25" t="s">
        <v>988</v>
      </c>
      <c r="F48" s="25" t="s">
        <v>767</v>
      </c>
      <c r="G48" s="42" t="s">
        <v>140</v>
      </c>
      <c r="H48" s="25" t="s">
        <v>792</v>
      </c>
      <c r="I48" s="71" t="s">
        <v>862</v>
      </c>
      <c r="J48" s="25" t="s">
        <v>793</v>
      </c>
      <c r="K48" s="25" t="s">
        <v>794</v>
      </c>
      <c r="L48" s="25" t="s">
        <v>795</v>
      </c>
      <c r="M48" s="42" t="s">
        <v>48</v>
      </c>
      <c r="N48" s="42" t="s">
        <v>402</v>
      </c>
      <c r="O48" s="42" t="s">
        <v>44</v>
      </c>
      <c r="P48" s="42">
        <v>0</v>
      </c>
      <c r="Q48" s="42">
        <v>2024</v>
      </c>
      <c r="R48" s="25" t="s">
        <v>796</v>
      </c>
      <c r="S48" s="42" t="s">
        <v>628</v>
      </c>
      <c r="T48" s="94">
        <v>0.01</v>
      </c>
      <c r="U48" s="93">
        <v>0.75</v>
      </c>
      <c r="V48" s="19">
        <v>1</v>
      </c>
      <c r="W48" s="95">
        <v>0.85</v>
      </c>
      <c r="X48" s="95">
        <v>0.76</v>
      </c>
      <c r="Y48" s="42" t="s">
        <v>46</v>
      </c>
      <c r="Z48" s="110">
        <f t="shared" si="1"/>
        <v>0.21249999999999999</v>
      </c>
      <c r="AA48" s="112">
        <v>0.01</v>
      </c>
      <c r="AB48" s="111">
        <f t="shared" si="2"/>
        <v>4.7058823529411764E-2</v>
      </c>
      <c r="AC48" s="7" t="s">
        <v>708</v>
      </c>
      <c r="AD48" s="110">
        <v>0.21249999999999999</v>
      </c>
      <c r="AE48" s="165">
        <v>0.05</v>
      </c>
      <c r="AF48" s="5">
        <f t="shared" si="3"/>
        <v>0.23529411764705885</v>
      </c>
      <c r="AG48" s="7" t="s">
        <v>708</v>
      </c>
      <c r="AH48" s="110">
        <v>0.21249999999999999</v>
      </c>
      <c r="AI48" s="109">
        <v>0.03</v>
      </c>
      <c r="AJ48" s="5">
        <f t="shared" si="0"/>
        <v>0.14117647058823529</v>
      </c>
      <c r="AK48" s="7" t="s">
        <v>708</v>
      </c>
      <c r="AL48" s="110">
        <v>0.21249999999999999</v>
      </c>
      <c r="AM48" s="192">
        <v>0.03</v>
      </c>
      <c r="AN48" s="5">
        <f t="shared" si="5"/>
        <v>0.14117647058823529</v>
      </c>
      <c r="AO48" s="7" t="s">
        <v>708</v>
      </c>
      <c r="AP48" s="157">
        <f t="shared" ref="AP48:AP53" si="15">AA48+AE48+AI48+AM48</f>
        <v>0.12</v>
      </c>
      <c r="AQ48" s="6">
        <f t="shared" si="8"/>
        <v>0.15789473684210525</v>
      </c>
      <c r="AR48" s="7" t="s">
        <v>708</v>
      </c>
      <c r="AS48" s="41"/>
    </row>
    <row r="49" spans="1:45" ht="71.25" x14ac:dyDescent="0.25">
      <c r="A49" s="25" t="s">
        <v>39</v>
      </c>
      <c r="B49" s="25">
        <v>2025</v>
      </c>
      <c r="C49" s="26" t="s">
        <v>1032</v>
      </c>
      <c r="D49" s="25" t="s">
        <v>222</v>
      </c>
      <c r="E49" s="25" t="s">
        <v>988</v>
      </c>
      <c r="F49" s="25" t="s">
        <v>767</v>
      </c>
      <c r="G49" s="42" t="s">
        <v>797</v>
      </c>
      <c r="H49" s="25" t="s">
        <v>798</v>
      </c>
      <c r="I49" s="71" t="s">
        <v>863</v>
      </c>
      <c r="J49" s="25" t="s">
        <v>799</v>
      </c>
      <c r="K49" s="25" t="s">
        <v>800</v>
      </c>
      <c r="L49" s="25" t="s">
        <v>801</v>
      </c>
      <c r="M49" s="42" t="s">
        <v>48</v>
      </c>
      <c r="N49" s="42" t="s">
        <v>43</v>
      </c>
      <c r="O49" s="42" t="s">
        <v>802</v>
      </c>
      <c r="P49" s="42">
        <v>0</v>
      </c>
      <c r="Q49" s="42">
        <v>2024</v>
      </c>
      <c r="R49" s="108" t="s">
        <v>803</v>
      </c>
      <c r="S49" s="42" t="s">
        <v>628</v>
      </c>
      <c r="T49" s="94">
        <v>0.01</v>
      </c>
      <c r="U49" s="93">
        <v>0.75</v>
      </c>
      <c r="V49" s="19">
        <v>1</v>
      </c>
      <c r="W49" s="42">
        <v>3600</v>
      </c>
      <c r="X49" s="42">
        <v>3000</v>
      </c>
      <c r="Y49" s="42" t="s">
        <v>371</v>
      </c>
      <c r="Z49" s="51">
        <f t="shared" si="1"/>
        <v>900</v>
      </c>
      <c r="AA49" s="23">
        <v>50</v>
      </c>
      <c r="AB49" s="111">
        <f t="shared" si="2"/>
        <v>5.5555555555555552E-2</v>
      </c>
      <c r="AC49" s="7" t="s">
        <v>708</v>
      </c>
      <c r="AD49" s="51">
        <v>900</v>
      </c>
      <c r="AE49" s="164">
        <v>50</v>
      </c>
      <c r="AF49" s="5">
        <f t="shared" si="3"/>
        <v>5.5555555555555552E-2</v>
      </c>
      <c r="AG49" s="7" t="s">
        <v>708</v>
      </c>
      <c r="AH49" s="51">
        <v>900</v>
      </c>
      <c r="AI49" s="22">
        <v>50</v>
      </c>
      <c r="AJ49" s="5">
        <f t="shared" si="0"/>
        <v>5.5555555555555552E-2</v>
      </c>
      <c r="AK49" s="7" t="s">
        <v>708</v>
      </c>
      <c r="AL49" s="51">
        <v>900</v>
      </c>
      <c r="AM49" s="191">
        <v>50</v>
      </c>
      <c r="AN49" s="5">
        <f t="shared" si="5"/>
        <v>5.5555555555555552E-2</v>
      </c>
      <c r="AO49" s="7" t="s">
        <v>708</v>
      </c>
      <c r="AP49" s="22">
        <f t="shared" si="15"/>
        <v>200</v>
      </c>
      <c r="AQ49" s="6">
        <f t="shared" si="8"/>
        <v>6.6666666666666666E-2</v>
      </c>
      <c r="AR49" s="7" t="s">
        <v>708</v>
      </c>
      <c r="AS49" s="41"/>
    </row>
    <row r="50" spans="1:45" ht="71.25" x14ac:dyDescent="0.25">
      <c r="A50" s="25" t="s">
        <v>39</v>
      </c>
      <c r="B50" s="25">
        <v>2025</v>
      </c>
      <c r="C50" s="26" t="s">
        <v>1032</v>
      </c>
      <c r="D50" s="25" t="s">
        <v>222</v>
      </c>
      <c r="E50" s="25" t="s">
        <v>988</v>
      </c>
      <c r="F50" s="25" t="s">
        <v>767</v>
      </c>
      <c r="G50" s="42" t="s">
        <v>148</v>
      </c>
      <c r="H50" s="25" t="s">
        <v>804</v>
      </c>
      <c r="I50" s="71" t="s">
        <v>864</v>
      </c>
      <c r="J50" s="25" t="s">
        <v>805</v>
      </c>
      <c r="K50" s="25" t="s">
        <v>806</v>
      </c>
      <c r="L50" s="25" t="s">
        <v>807</v>
      </c>
      <c r="M50" s="42" t="s">
        <v>48</v>
      </c>
      <c r="N50" s="42" t="s">
        <v>402</v>
      </c>
      <c r="O50" s="42" t="s">
        <v>44</v>
      </c>
      <c r="P50" s="42">
        <v>0</v>
      </c>
      <c r="Q50" s="42">
        <v>2024</v>
      </c>
      <c r="R50" s="25" t="s">
        <v>808</v>
      </c>
      <c r="S50" s="22" t="s">
        <v>628</v>
      </c>
      <c r="T50" s="94">
        <v>0.01</v>
      </c>
      <c r="U50" s="93">
        <v>0.75</v>
      </c>
      <c r="V50" s="19">
        <v>1</v>
      </c>
      <c r="W50" s="109">
        <v>0.75</v>
      </c>
      <c r="X50" s="109">
        <v>0.67</v>
      </c>
      <c r="Y50" s="22" t="s">
        <v>46</v>
      </c>
      <c r="Z50" s="110">
        <f t="shared" si="1"/>
        <v>0.1875</v>
      </c>
      <c r="AA50" s="112">
        <v>0.05</v>
      </c>
      <c r="AB50" s="111">
        <f t="shared" si="2"/>
        <v>0.26666666666666666</v>
      </c>
      <c r="AC50" s="7" t="s">
        <v>816</v>
      </c>
      <c r="AD50" s="110">
        <v>0.1875</v>
      </c>
      <c r="AE50" s="165">
        <v>0.42</v>
      </c>
      <c r="AF50" s="5">
        <f t="shared" si="3"/>
        <v>2.2399999999999998</v>
      </c>
      <c r="AG50" s="7" t="str">
        <f t="shared" si="10"/>
        <v>Rojo</v>
      </c>
      <c r="AH50" s="110">
        <v>0.1875</v>
      </c>
      <c r="AI50" s="109">
        <v>0.01</v>
      </c>
      <c r="AJ50" s="5">
        <f t="shared" si="0"/>
        <v>5.3333333333333337E-2</v>
      </c>
      <c r="AK50" s="7" t="s">
        <v>708</v>
      </c>
      <c r="AL50" s="110">
        <v>0.1875</v>
      </c>
      <c r="AM50" s="192">
        <v>0.19</v>
      </c>
      <c r="AN50" s="5">
        <f t="shared" si="5"/>
        <v>1.0133333333333334</v>
      </c>
      <c r="AO50" s="7" t="s">
        <v>706</v>
      </c>
      <c r="AP50" s="157">
        <f t="shared" si="15"/>
        <v>0.66999999999999993</v>
      </c>
      <c r="AQ50" s="6">
        <f t="shared" si="8"/>
        <v>0.99999999999999989</v>
      </c>
      <c r="AR50" s="7" t="s">
        <v>706</v>
      </c>
      <c r="AS50" s="41"/>
    </row>
    <row r="51" spans="1:45" ht="71.25" x14ac:dyDescent="0.25">
      <c r="A51" s="25" t="s">
        <v>39</v>
      </c>
      <c r="B51" s="25">
        <v>2025</v>
      </c>
      <c r="C51" s="26" t="s">
        <v>1032</v>
      </c>
      <c r="D51" s="25" t="s">
        <v>222</v>
      </c>
      <c r="E51" s="25" t="s">
        <v>988</v>
      </c>
      <c r="F51" s="25" t="s">
        <v>767</v>
      </c>
      <c r="G51" s="42" t="s">
        <v>809</v>
      </c>
      <c r="H51" s="25" t="s">
        <v>810</v>
      </c>
      <c r="I51" s="71" t="s">
        <v>865</v>
      </c>
      <c r="J51" s="25" t="s">
        <v>811</v>
      </c>
      <c r="K51" s="25" t="s">
        <v>812</v>
      </c>
      <c r="L51" s="25" t="s">
        <v>813</v>
      </c>
      <c r="M51" s="42" t="s">
        <v>48</v>
      </c>
      <c r="N51" s="42" t="s">
        <v>625</v>
      </c>
      <c r="O51" s="42" t="s">
        <v>790</v>
      </c>
      <c r="P51" s="42">
        <v>0</v>
      </c>
      <c r="Q51" s="42">
        <v>2024</v>
      </c>
      <c r="R51" s="42" t="s">
        <v>814</v>
      </c>
      <c r="S51" s="22" t="s">
        <v>628</v>
      </c>
      <c r="T51" s="94">
        <v>0.01</v>
      </c>
      <c r="U51" s="93">
        <v>0.75</v>
      </c>
      <c r="V51" s="19">
        <v>1</v>
      </c>
      <c r="W51" s="22">
        <v>12</v>
      </c>
      <c r="X51" s="22">
        <v>10</v>
      </c>
      <c r="Y51" s="22" t="s">
        <v>815</v>
      </c>
      <c r="Z51" s="51">
        <f t="shared" si="1"/>
        <v>3</v>
      </c>
      <c r="AA51" s="23">
        <v>2</v>
      </c>
      <c r="AB51" s="111">
        <f t="shared" si="2"/>
        <v>0.66666666666666663</v>
      </c>
      <c r="AC51" s="7" t="s">
        <v>817</v>
      </c>
      <c r="AD51" s="51">
        <v>3</v>
      </c>
      <c r="AE51" s="164">
        <v>7</v>
      </c>
      <c r="AF51" s="5">
        <f t="shared" si="3"/>
        <v>2.3333333333333335</v>
      </c>
      <c r="AG51" s="7" t="str">
        <f t="shared" si="10"/>
        <v>Rojo</v>
      </c>
      <c r="AH51" s="51">
        <v>3</v>
      </c>
      <c r="AI51" s="22">
        <v>2</v>
      </c>
      <c r="AJ51" s="5">
        <f t="shared" si="0"/>
        <v>0.66666666666666663</v>
      </c>
      <c r="AK51" s="7" t="s">
        <v>817</v>
      </c>
      <c r="AL51" s="51">
        <v>3</v>
      </c>
      <c r="AM51" s="191">
        <v>5</v>
      </c>
      <c r="AN51" s="5">
        <f t="shared" si="5"/>
        <v>1.6666666666666667</v>
      </c>
      <c r="AO51" s="7" t="str">
        <f t="shared" si="6"/>
        <v>Rojo</v>
      </c>
      <c r="AP51" s="22">
        <f t="shared" si="15"/>
        <v>16</v>
      </c>
      <c r="AQ51" s="6">
        <f t="shared" si="8"/>
        <v>1.6</v>
      </c>
      <c r="AR51" s="7" t="str">
        <f t="shared" si="9"/>
        <v>Rojo</v>
      </c>
      <c r="AS51" s="41"/>
    </row>
    <row r="52" spans="1:45" ht="97.5" customHeight="1" x14ac:dyDescent="0.25">
      <c r="A52" s="25" t="s">
        <v>39</v>
      </c>
      <c r="B52" s="25">
        <v>2025</v>
      </c>
      <c r="C52" s="26" t="s">
        <v>1032</v>
      </c>
      <c r="D52" s="25" t="s">
        <v>222</v>
      </c>
      <c r="E52" s="25" t="s">
        <v>223</v>
      </c>
      <c r="F52" s="25" t="s">
        <v>224</v>
      </c>
      <c r="G52" s="42" t="s">
        <v>40</v>
      </c>
      <c r="H52" s="25" t="s">
        <v>160</v>
      </c>
      <c r="I52" s="115" t="s">
        <v>866</v>
      </c>
      <c r="J52" s="25" t="s">
        <v>274</v>
      </c>
      <c r="K52" s="25" t="s">
        <v>305</v>
      </c>
      <c r="L52" s="25" t="s">
        <v>335</v>
      </c>
      <c r="M52" s="25" t="s">
        <v>42</v>
      </c>
      <c r="N52" s="42" t="s">
        <v>43</v>
      </c>
      <c r="O52" s="42" t="s">
        <v>50</v>
      </c>
      <c r="P52" s="42">
        <v>0</v>
      </c>
      <c r="Q52" s="25">
        <v>2024</v>
      </c>
      <c r="R52" s="25" t="s">
        <v>642</v>
      </c>
      <c r="S52" s="22" t="s">
        <v>45</v>
      </c>
      <c r="T52" s="94">
        <v>0.01</v>
      </c>
      <c r="U52" s="93">
        <v>0.75</v>
      </c>
      <c r="V52" s="19">
        <v>1</v>
      </c>
      <c r="W52" s="95">
        <v>0.4</v>
      </c>
      <c r="X52" s="95">
        <f>W52</f>
        <v>0.4</v>
      </c>
      <c r="Y52" s="42" t="s">
        <v>46</v>
      </c>
      <c r="Z52" s="29">
        <f>W52/4</f>
        <v>0.1</v>
      </c>
      <c r="AA52" s="56">
        <v>0.1</v>
      </c>
      <c r="AB52" s="5">
        <f t="shared" si="2"/>
        <v>1</v>
      </c>
      <c r="AC52" s="7" t="str">
        <f>IF(AB52="","",IF(AB52&gt;1.3,"Rojo",IF($S52="Ascendente",IF(AND(AB52=0,AB52=0),0,IF(AND(AB52&lt;=$T52,AB52&gt;0),"Rojo",IF(AND(AB52&gt;$T52,AB52&lt;=$U52),"Amarillo",IF(AND(AB52&gt;$U52,AB52&lt;=$V52),"Verde")))),IF($S52="Descendente",IF(AND(AB52&gt;=$V52,AB52&lt;$U52),"Verde",IF(AND(AB52&gt;=$U52,AB52&lt;$T52),"Amarillo",IF(AND(AB52&gt;=$T52,AB52&gt;1.3),"Rojo",0)))))))</f>
        <v>Verde</v>
      </c>
      <c r="AD52" s="29">
        <v>0.1</v>
      </c>
      <c r="AE52" s="153">
        <v>0</v>
      </c>
      <c r="AF52" s="5">
        <f t="shared" si="3"/>
        <v>0</v>
      </c>
      <c r="AG52" s="7">
        <f t="shared" si="10"/>
        <v>0</v>
      </c>
      <c r="AH52" s="29">
        <v>0.1</v>
      </c>
      <c r="AI52" s="168">
        <v>0.126</v>
      </c>
      <c r="AJ52" s="5">
        <f t="shared" si="0"/>
        <v>1.26</v>
      </c>
      <c r="AK52" s="7" t="s">
        <v>706</v>
      </c>
      <c r="AL52" s="29">
        <v>0.1</v>
      </c>
      <c r="AM52" s="22">
        <v>0</v>
      </c>
      <c r="AN52" s="5">
        <f t="shared" si="5"/>
        <v>0</v>
      </c>
      <c r="AO52" s="7">
        <f t="shared" si="6"/>
        <v>0</v>
      </c>
      <c r="AP52" s="157">
        <f t="shared" si="15"/>
        <v>0.22600000000000001</v>
      </c>
      <c r="AQ52" s="6">
        <f t="shared" si="8"/>
        <v>0.56499999999999995</v>
      </c>
      <c r="AR52" s="7" t="str">
        <f t="shared" si="9"/>
        <v>Amarillo</v>
      </c>
      <c r="AS52" s="41"/>
    </row>
    <row r="53" spans="1:45" ht="101.25" customHeight="1" x14ac:dyDescent="0.25">
      <c r="A53" s="25" t="s">
        <v>39</v>
      </c>
      <c r="B53" s="25">
        <v>2025</v>
      </c>
      <c r="C53" s="26" t="s">
        <v>1032</v>
      </c>
      <c r="D53" s="25" t="s">
        <v>222</v>
      </c>
      <c r="E53" s="25" t="s">
        <v>223</v>
      </c>
      <c r="F53" s="25" t="s">
        <v>224</v>
      </c>
      <c r="G53" s="42" t="s">
        <v>47</v>
      </c>
      <c r="H53" s="25" t="s">
        <v>161</v>
      </c>
      <c r="I53" s="115" t="s">
        <v>867</v>
      </c>
      <c r="J53" s="25" t="s">
        <v>275</v>
      </c>
      <c r="K53" s="25" t="s">
        <v>306</v>
      </c>
      <c r="L53" s="25" t="s">
        <v>336</v>
      </c>
      <c r="M53" s="25" t="s">
        <v>42</v>
      </c>
      <c r="N53" s="42" t="s">
        <v>625</v>
      </c>
      <c r="O53" s="42" t="s">
        <v>50</v>
      </c>
      <c r="P53" s="42">
        <v>0</v>
      </c>
      <c r="Q53" s="25">
        <v>2024</v>
      </c>
      <c r="R53" s="42" t="s">
        <v>745</v>
      </c>
      <c r="S53" s="22" t="s">
        <v>45</v>
      </c>
      <c r="T53" s="94">
        <v>0.01</v>
      </c>
      <c r="U53" s="93">
        <v>0.75</v>
      </c>
      <c r="V53" s="19">
        <v>1</v>
      </c>
      <c r="W53" s="95">
        <v>1</v>
      </c>
      <c r="X53" s="95">
        <f>W53</f>
        <v>1</v>
      </c>
      <c r="Y53" s="42" t="s">
        <v>46</v>
      </c>
      <c r="Z53" s="29">
        <f t="shared" si="1"/>
        <v>0.25</v>
      </c>
      <c r="AA53" s="56">
        <v>0.35</v>
      </c>
      <c r="AB53" s="5">
        <f t="shared" si="2"/>
        <v>1.4</v>
      </c>
      <c r="AC53" s="7" t="str">
        <f>IF(AB53="","",IF(AB53&gt;1.3,"Rojo",IF($S53="Ascendente",IF(AND(AB53=0,AB53=0),0,IF(AND(AB53&lt;=$T53,AB53&gt;0),"Rojo",IF(AND(AB53&gt;$T53,AB53&lt;=$U53),"Amarillo",IF(AND(AB53&gt;$U53,AB53&lt;=$V53),"Verde")))),IF($S53="Descendente",IF(AND(AB53&gt;=$V53,AB53&lt;$U53),"Verde",IF(AND(AB53&gt;=$U53,AB53&lt;$T53),"Amarillo",IF(AND(AB53&gt;=$T53,AB53&gt;1.3),"Rojo",0)))))))</f>
        <v>Rojo</v>
      </c>
      <c r="AD53" s="29">
        <v>0.25</v>
      </c>
      <c r="AE53" s="153">
        <v>0</v>
      </c>
      <c r="AF53" s="5">
        <f t="shared" si="3"/>
        <v>0</v>
      </c>
      <c r="AG53" s="7">
        <f t="shared" si="10"/>
        <v>0</v>
      </c>
      <c r="AH53" s="29">
        <v>0.25</v>
      </c>
      <c r="AI53" s="168">
        <v>0.215</v>
      </c>
      <c r="AJ53" s="5">
        <f t="shared" si="0"/>
        <v>0.86</v>
      </c>
      <c r="AK53" s="7" t="str">
        <f t="shared" ref="AK53:AK111" si="16">IF(AJ53="","",IF(AJ53&gt;1.3,"Rojo",IF($S53="Ascendente",IF(AND(AJ53=0,AJ53=0),0,IF(AND(AJ53&lt;=$T53,AJ53&gt;0),"Rojo",IF(AND(AJ53&gt;$T53,AJ53&lt;=$U53),"Amarillo",IF(AND(AJ53&gt;$U53,AJ53&lt;=$V53),"Verde")))),IF($S53="Descendente",IF(AND(AJ53&gt;=$V53,AJ53&lt;$U53),"Verde",IF(AND(AJ53&gt;=$U53,AJ53&lt;$T53),"Amarillo",IF(AND(AJ53&gt;=$T53,AJ53&gt;1.3),"Rojo",0)))))))</f>
        <v>Verde</v>
      </c>
      <c r="AL53" s="29">
        <v>0.25</v>
      </c>
      <c r="AM53" s="109">
        <v>0.32</v>
      </c>
      <c r="AN53" s="5">
        <f t="shared" si="5"/>
        <v>1.28</v>
      </c>
      <c r="AO53" s="7" t="s">
        <v>706</v>
      </c>
      <c r="AP53" s="157">
        <f t="shared" si="15"/>
        <v>0.88500000000000001</v>
      </c>
      <c r="AQ53" s="6">
        <f t="shared" si="8"/>
        <v>0.88500000000000001</v>
      </c>
      <c r="AR53" s="7" t="str">
        <f t="shared" si="9"/>
        <v>Verde</v>
      </c>
      <c r="AS53" s="41"/>
    </row>
    <row r="54" spans="1:45" ht="99.75" customHeight="1" x14ac:dyDescent="0.25">
      <c r="A54" s="25" t="s">
        <v>39</v>
      </c>
      <c r="B54" s="25">
        <v>2025</v>
      </c>
      <c r="C54" s="26" t="s">
        <v>1032</v>
      </c>
      <c r="D54" s="25" t="s">
        <v>222</v>
      </c>
      <c r="E54" s="25" t="s">
        <v>223</v>
      </c>
      <c r="F54" s="25" t="s">
        <v>224</v>
      </c>
      <c r="G54" s="42" t="s">
        <v>136</v>
      </c>
      <c r="H54" s="25" t="s">
        <v>162</v>
      </c>
      <c r="I54" s="115" t="s">
        <v>868</v>
      </c>
      <c r="J54" s="25" t="s">
        <v>276</v>
      </c>
      <c r="K54" s="25" t="s">
        <v>746</v>
      </c>
      <c r="L54" s="25" t="s">
        <v>337</v>
      </c>
      <c r="M54" s="25" t="s">
        <v>48</v>
      </c>
      <c r="N54" s="42" t="s">
        <v>402</v>
      </c>
      <c r="O54" s="42" t="s">
        <v>44</v>
      </c>
      <c r="P54" s="42">
        <v>0</v>
      </c>
      <c r="Q54" s="25">
        <v>2024</v>
      </c>
      <c r="R54" s="25" t="s">
        <v>642</v>
      </c>
      <c r="S54" s="22" t="s">
        <v>45</v>
      </c>
      <c r="T54" s="94">
        <v>0.01</v>
      </c>
      <c r="U54" s="93">
        <v>0.75</v>
      </c>
      <c r="V54" s="19">
        <v>1</v>
      </c>
      <c r="W54" s="42">
        <v>600</v>
      </c>
      <c r="X54" s="42">
        <f t="shared" si="13"/>
        <v>600</v>
      </c>
      <c r="Y54" s="42" t="s">
        <v>371</v>
      </c>
      <c r="Z54" s="25">
        <f t="shared" si="1"/>
        <v>150</v>
      </c>
      <c r="AA54" s="42">
        <v>128</v>
      </c>
      <c r="AB54" s="5">
        <f t="shared" si="2"/>
        <v>0.85333333333333339</v>
      </c>
      <c r="AC54" s="7" t="str">
        <f t="shared" si="11"/>
        <v>Verde</v>
      </c>
      <c r="AD54" s="25">
        <v>150</v>
      </c>
      <c r="AE54" s="153">
        <v>0</v>
      </c>
      <c r="AF54" s="5">
        <f t="shared" si="3"/>
        <v>0</v>
      </c>
      <c r="AG54" s="7">
        <f t="shared" si="10"/>
        <v>0</v>
      </c>
      <c r="AH54" s="25">
        <v>150</v>
      </c>
      <c r="AI54" s="22">
        <v>129</v>
      </c>
      <c r="AJ54" s="5">
        <f t="shared" si="0"/>
        <v>0.86</v>
      </c>
      <c r="AK54" s="7" t="str">
        <f t="shared" si="16"/>
        <v>Verde</v>
      </c>
      <c r="AL54" s="25">
        <v>150</v>
      </c>
      <c r="AM54" s="22">
        <v>258</v>
      </c>
      <c r="AN54" s="5">
        <f t="shared" si="5"/>
        <v>1.72</v>
      </c>
      <c r="AO54" s="7" t="str">
        <f t="shared" si="6"/>
        <v>Rojo</v>
      </c>
      <c r="AP54" s="22">
        <f>X54+AA54+AE54+AI54+AM54</f>
        <v>1115</v>
      </c>
      <c r="AQ54" s="6">
        <f t="shared" si="8"/>
        <v>1.8583333333333334</v>
      </c>
      <c r="AR54" s="7" t="str">
        <f t="shared" si="9"/>
        <v>Rojo</v>
      </c>
      <c r="AS54" s="41"/>
    </row>
    <row r="55" spans="1:45" ht="102.75" customHeight="1" x14ac:dyDescent="0.25">
      <c r="A55" s="25" t="s">
        <v>39</v>
      </c>
      <c r="B55" s="25">
        <v>2025</v>
      </c>
      <c r="C55" s="26" t="s">
        <v>1032</v>
      </c>
      <c r="D55" s="25" t="s">
        <v>222</v>
      </c>
      <c r="E55" s="25" t="s">
        <v>223</v>
      </c>
      <c r="F55" s="25" t="s">
        <v>224</v>
      </c>
      <c r="G55" s="42" t="s">
        <v>137</v>
      </c>
      <c r="H55" s="25" t="s">
        <v>163</v>
      </c>
      <c r="I55" s="115" t="s">
        <v>869</v>
      </c>
      <c r="J55" s="25" t="s">
        <v>277</v>
      </c>
      <c r="K55" s="25" t="s">
        <v>307</v>
      </c>
      <c r="L55" s="25" t="s">
        <v>338</v>
      </c>
      <c r="M55" s="25" t="s">
        <v>48</v>
      </c>
      <c r="N55" s="42" t="s">
        <v>402</v>
      </c>
      <c r="O55" s="42" t="s">
        <v>44</v>
      </c>
      <c r="P55" s="42">
        <v>0</v>
      </c>
      <c r="Q55" s="25">
        <v>2024</v>
      </c>
      <c r="R55" s="25" t="s">
        <v>642</v>
      </c>
      <c r="S55" s="22" t="s">
        <v>45</v>
      </c>
      <c r="T55" s="94">
        <v>0.01</v>
      </c>
      <c r="U55" s="93">
        <v>0.75</v>
      </c>
      <c r="V55" s="19">
        <v>1</v>
      </c>
      <c r="W55" s="42">
        <v>80</v>
      </c>
      <c r="X55" s="42">
        <f t="shared" si="13"/>
        <v>80</v>
      </c>
      <c r="Y55" s="42" t="s">
        <v>371</v>
      </c>
      <c r="Z55" s="25">
        <f t="shared" si="1"/>
        <v>20</v>
      </c>
      <c r="AA55" s="42">
        <v>16</v>
      </c>
      <c r="AB55" s="5">
        <f t="shared" si="2"/>
        <v>0.8</v>
      </c>
      <c r="AC55" s="7" t="str">
        <f t="shared" si="11"/>
        <v>Verde</v>
      </c>
      <c r="AD55" s="25">
        <v>20</v>
      </c>
      <c r="AE55" s="154">
        <v>8</v>
      </c>
      <c r="AF55" s="5">
        <f t="shared" si="3"/>
        <v>0.4</v>
      </c>
      <c r="AG55" s="7" t="str">
        <f t="shared" si="10"/>
        <v>Amarillo</v>
      </c>
      <c r="AH55" s="25">
        <v>20</v>
      </c>
      <c r="AI55" s="22">
        <v>8</v>
      </c>
      <c r="AJ55" s="5">
        <f t="shared" si="0"/>
        <v>0.4</v>
      </c>
      <c r="AK55" s="7" t="str">
        <f t="shared" si="16"/>
        <v>Amarillo</v>
      </c>
      <c r="AL55" s="25">
        <v>20</v>
      </c>
      <c r="AM55" s="22">
        <v>126</v>
      </c>
      <c r="AN55" s="5">
        <f t="shared" si="5"/>
        <v>6.3</v>
      </c>
      <c r="AO55" s="7" t="str">
        <f t="shared" si="6"/>
        <v>Rojo</v>
      </c>
      <c r="AP55" s="22">
        <f t="shared" ref="AP55:AP65" si="17">X55+AA55+AE55+AI55+AM55</f>
        <v>238</v>
      </c>
      <c r="AQ55" s="6">
        <f t="shared" si="8"/>
        <v>2.9750000000000001</v>
      </c>
      <c r="AR55" s="7" t="str">
        <f t="shared" si="9"/>
        <v>Rojo</v>
      </c>
      <c r="AS55" s="41"/>
    </row>
    <row r="56" spans="1:45" ht="92.25" customHeight="1" x14ac:dyDescent="0.25">
      <c r="A56" s="25" t="s">
        <v>39</v>
      </c>
      <c r="B56" s="25">
        <v>2025</v>
      </c>
      <c r="C56" s="26" t="s">
        <v>1032</v>
      </c>
      <c r="D56" s="25" t="s">
        <v>222</v>
      </c>
      <c r="E56" s="25" t="s">
        <v>223</v>
      </c>
      <c r="F56" s="25" t="s">
        <v>224</v>
      </c>
      <c r="G56" s="42" t="s">
        <v>138</v>
      </c>
      <c r="H56" s="25" t="s">
        <v>164</v>
      </c>
      <c r="I56" s="115" t="s">
        <v>870</v>
      </c>
      <c r="J56" s="25" t="s">
        <v>278</v>
      </c>
      <c r="K56" s="25" t="s">
        <v>308</v>
      </c>
      <c r="L56" s="25" t="s">
        <v>339</v>
      </c>
      <c r="M56" s="25" t="s">
        <v>48</v>
      </c>
      <c r="N56" s="42" t="s">
        <v>402</v>
      </c>
      <c r="O56" s="42" t="s">
        <v>44</v>
      </c>
      <c r="P56" s="42">
        <v>0</v>
      </c>
      <c r="Q56" s="25">
        <v>2024</v>
      </c>
      <c r="R56" s="25" t="s">
        <v>747</v>
      </c>
      <c r="S56" s="22" t="s">
        <v>45</v>
      </c>
      <c r="T56" s="94">
        <v>0.01</v>
      </c>
      <c r="U56" s="93">
        <v>0.75</v>
      </c>
      <c r="V56" s="19">
        <v>1</v>
      </c>
      <c r="W56" s="42">
        <v>400</v>
      </c>
      <c r="X56" s="42">
        <f t="shared" si="13"/>
        <v>400</v>
      </c>
      <c r="Y56" s="42" t="s">
        <v>371</v>
      </c>
      <c r="Z56" s="25">
        <f t="shared" si="1"/>
        <v>100</v>
      </c>
      <c r="AA56" s="42">
        <v>76</v>
      </c>
      <c r="AB56" s="5">
        <f t="shared" si="2"/>
        <v>0.76</v>
      </c>
      <c r="AC56" s="7" t="str">
        <f t="shared" si="11"/>
        <v>Verde</v>
      </c>
      <c r="AD56" s="25">
        <v>100</v>
      </c>
      <c r="AE56" s="154">
        <v>53</v>
      </c>
      <c r="AF56" s="5">
        <f t="shared" si="3"/>
        <v>0.53</v>
      </c>
      <c r="AG56" s="7" t="str">
        <f t="shared" si="10"/>
        <v>Amarillo</v>
      </c>
      <c r="AH56" s="25">
        <v>100</v>
      </c>
      <c r="AI56" s="22">
        <v>63</v>
      </c>
      <c r="AJ56" s="5">
        <f t="shared" si="0"/>
        <v>0.63</v>
      </c>
      <c r="AK56" s="7" t="str">
        <f t="shared" si="16"/>
        <v>Amarillo</v>
      </c>
      <c r="AL56" s="25">
        <v>100</v>
      </c>
      <c r="AM56" s="22">
        <v>50</v>
      </c>
      <c r="AN56" s="5">
        <f t="shared" si="5"/>
        <v>0.5</v>
      </c>
      <c r="AO56" s="7" t="str">
        <f t="shared" si="6"/>
        <v>Amarillo</v>
      </c>
      <c r="AP56" s="22">
        <f t="shared" si="17"/>
        <v>642</v>
      </c>
      <c r="AQ56" s="6">
        <f t="shared" si="8"/>
        <v>1.605</v>
      </c>
      <c r="AR56" s="7" t="str">
        <f t="shared" si="9"/>
        <v>Rojo</v>
      </c>
      <c r="AS56" s="41"/>
    </row>
    <row r="57" spans="1:45" ht="99" customHeight="1" x14ac:dyDescent="0.25">
      <c r="A57" s="25" t="s">
        <v>39</v>
      </c>
      <c r="B57" s="25">
        <v>2025</v>
      </c>
      <c r="C57" s="26" t="s">
        <v>1032</v>
      </c>
      <c r="D57" s="25" t="s">
        <v>222</v>
      </c>
      <c r="E57" s="25" t="s">
        <v>223</v>
      </c>
      <c r="F57" s="25" t="s">
        <v>224</v>
      </c>
      <c r="G57" s="42" t="s">
        <v>140</v>
      </c>
      <c r="H57" s="25" t="s">
        <v>165</v>
      </c>
      <c r="I57" s="115" t="s">
        <v>871</v>
      </c>
      <c r="J57" s="25" t="s">
        <v>279</v>
      </c>
      <c r="K57" s="25" t="s">
        <v>309</v>
      </c>
      <c r="L57" s="25" t="s">
        <v>340</v>
      </c>
      <c r="M57" s="25" t="s">
        <v>48</v>
      </c>
      <c r="N57" s="42" t="s">
        <v>402</v>
      </c>
      <c r="O57" s="42" t="s">
        <v>44</v>
      </c>
      <c r="P57" s="42">
        <v>0</v>
      </c>
      <c r="Q57" s="25">
        <v>2024</v>
      </c>
      <c r="R57" s="42" t="s">
        <v>748</v>
      </c>
      <c r="S57" s="22" t="s">
        <v>45</v>
      </c>
      <c r="T57" s="94">
        <v>0.01</v>
      </c>
      <c r="U57" s="93">
        <v>0.75</v>
      </c>
      <c r="V57" s="19">
        <v>1</v>
      </c>
      <c r="W57" s="42">
        <v>16</v>
      </c>
      <c r="X57" s="42">
        <f t="shared" si="13"/>
        <v>16</v>
      </c>
      <c r="Y57" s="42" t="s">
        <v>371</v>
      </c>
      <c r="Z57" s="25">
        <f t="shared" si="1"/>
        <v>4</v>
      </c>
      <c r="AA57" s="42">
        <v>4</v>
      </c>
      <c r="AB57" s="5">
        <f t="shared" si="2"/>
        <v>1</v>
      </c>
      <c r="AC57" s="7" t="str">
        <f t="shared" si="11"/>
        <v>Verde</v>
      </c>
      <c r="AD57" s="25">
        <v>4</v>
      </c>
      <c r="AE57" s="154">
        <v>3</v>
      </c>
      <c r="AF57" s="5">
        <f t="shared" si="3"/>
        <v>0.75</v>
      </c>
      <c r="AG57" s="7" t="str">
        <f t="shared" si="10"/>
        <v>Amarillo</v>
      </c>
      <c r="AH57" s="25">
        <v>4</v>
      </c>
      <c r="AI57" s="22">
        <v>3</v>
      </c>
      <c r="AJ57" s="5">
        <f t="shared" si="0"/>
        <v>0.75</v>
      </c>
      <c r="AK57" s="7" t="str">
        <f t="shared" si="16"/>
        <v>Amarillo</v>
      </c>
      <c r="AL57" s="25">
        <v>4</v>
      </c>
      <c r="AM57" s="22">
        <v>3</v>
      </c>
      <c r="AN57" s="5">
        <f t="shared" si="5"/>
        <v>0.75</v>
      </c>
      <c r="AO57" s="7" t="str">
        <f t="shared" si="6"/>
        <v>Amarillo</v>
      </c>
      <c r="AP57" s="22">
        <f t="shared" si="17"/>
        <v>29</v>
      </c>
      <c r="AQ57" s="6">
        <f t="shared" si="8"/>
        <v>1.8125</v>
      </c>
      <c r="AR57" s="7" t="str">
        <f t="shared" si="9"/>
        <v>Rojo</v>
      </c>
      <c r="AS57" s="41"/>
    </row>
    <row r="58" spans="1:45" ht="92.25" customHeight="1" x14ac:dyDescent="0.25">
      <c r="A58" s="25" t="s">
        <v>39</v>
      </c>
      <c r="B58" s="25">
        <v>2025</v>
      </c>
      <c r="C58" s="26" t="s">
        <v>1032</v>
      </c>
      <c r="D58" s="25" t="s">
        <v>222</v>
      </c>
      <c r="E58" s="25" t="s">
        <v>223</v>
      </c>
      <c r="F58" s="25" t="s">
        <v>224</v>
      </c>
      <c r="G58" s="42" t="s">
        <v>139</v>
      </c>
      <c r="H58" s="25" t="s">
        <v>166</v>
      </c>
      <c r="I58" s="115" t="s">
        <v>872</v>
      </c>
      <c r="J58" s="25" t="s">
        <v>280</v>
      </c>
      <c r="K58" s="25" t="s">
        <v>310</v>
      </c>
      <c r="L58" s="25" t="s">
        <v>341</v>
      </c>
      <c r="M58" s="25" t="s">
        <v>48</v>
      </c>
      <c r="N58" s="42" t="s">
        <v>402</v>
      </c>
      <c r="O58" s="42" t="s">
        <v>44</v>
      </c>
      <c r="P58" s="42">
        <v>0</v>
      </c>
      <c r="Q58" s="25">
        <v>2024</v>
      </c>
      <c r="R58" s="42" t="s">
        <v>749</v>
      </c>
      <c r="S58" s="22" t="s">
        <v>45</v>
      </c>
      <c r="T58" s="94">
        <v>0.01</v>
      </c>
      <c r="U58" s="93">
        <v>0.75</v>
      </c>
      <c r="V58" s="19">
        <v>1</v>
      </c>
      <c r="W58" s="42">
        <v>1000</v>
      </c>
      <c r="X58" s="42">
        <f t="shared" si="13"/>
        <v>1000</v>
      </c>
      <c r="Y58" s="42" t="s">
        <v>371</v>
      </c>
      <c r="Z58" s="25">
        <f t="shared" ref="Z58:Z80" si="18">W58/4</f>
        <v>250</v>
      </c>
      <c r="AA58" s="42">
        <v>250</v>
      </c>
      <c r="AB58" s="5">
        <f t="shared" ref="AB58:AB82" si="19">IF(AA58=0,0,IFERROR(AA58/Z58,""))</f>
        <v>1</v>
      </c>
      <c r="AC58" s="7" t="str">
        <f t="shared" si="11"/>
        <v>Verde</v>
      </c>
      <c r="AD58" s="25">
        <v>250</v>
      </c>
      <c r="AE58" s="154">
        <v>1</v>
      </c>
      <c r="AF58" s="5">
        <f t="shared" si="3"/>
        <v>4.0000000000000001E-3</v>
      </c>
      <c r="AG58" s="7" t="str">
        <f>IF(AF58="","",IF(AF58&gt;1.3,"Rojo",IF($S58="Ascendente",IF(AND(AF58=0,AF58=0),0,IF(AND(AF58&lt;=$T58,AF58&gt;0),"Rojo",IF(AND(AF58&gt;$T58,AF58&lt;=$U58),"Amarillo",IF(AND(AF58&gt;$U58,AF58&lt;=$V58),"Verde")))),IF($S58="Descendente",IF(AND(AF58&gt;=$V58,AF58&lt;$U58),"Verde",IF(AND(AF58&gt;=$U58,AF58&lt;$T58),"Amarillo",IF(AND(AF58&gt;=$T58,AF58&gt;1.3),"Rojo",0)))))))</f>
        <v>Rojo</v>
      </c>
      <c r="AH58" s="25">
        <v>250</v>
      </c>
      <c r="AI58" s="22">
        <v>30</v>
      </c>
      <c r="AJ58" s="5">
        <f t="shared" si="0"/>
        <v>0.12</v>
      </c>
      <c r="AK58" s="7" t="str">
        <f t="shared" si="16"/>
        <v>Amarillo</v>
      </c>
      <c r="AL58" s="25">
        <v>250</v>
      </c>
      <c r="AM58" s="22">
        <v>50</v>
      </c>
      <c r="AN58" s="5">
        <f t="shared" si="5"/>
        <v>0.2</v>
      </c>
      <c r="AO58" s="7" t="str">
        <f t="shared" si="6"/>
        <v>Amarillo</v>
      </c>
      <c r="AP58" s="22">
        <f t="shared" si="17"/>
        <v>1331</v>
      </c>
      <c r="AQ58" s="6">
        <f t="shared" si="8"/>
        <v>1.331</v>
      </c>
      <c r="AR58" s="7" t="str">
        <f t="shared" si="9"/>
        <v>Rojo</v>
      </c>
      <c r="AS58" s="41"/>
    </row>
    <row r="59" spans="1:45" ht="93.75" customHeight="1" x14ac:dyDescent="0.25">
      <c r="A59" s="25" t="s">
        <v>39</v>
      </c>
      <c r="B59" s="25">
        <v>2025</v>
      </c>
      <c r="C59" s="26" t="s">
        <v>1032</v>
      </c>
      <c r="D59" s="25" t="s">
        <v>222</v>
      </c>
      <c r="E59" s="25" t="s">
        <v>223</v>
      </c>
      <c r="F59" s="25" t="s">
        <v>224</v>
      </c>
      <c r="G59" s="42" t="s">
        <v>141</v>
      </c>
      <c r="H59" s="25" t="s">
        <v>167</v>
      </c>
      <c r="I59" s="115" t="s">
        <v>873</v>
      </c>
      <c r="J59" s="25" t="s">
        <v>281</v>
      </c>
      <c r="K59" s="25" t="s">
        <v>311</v>
      </c>
      <c r="L59" s="25" t="s">
        <v>342</v>
      </c>
      <c r="M59" s="25" t="s">
        <v>48</v>
      </c>
      <c r="N59" s="42" t="s">
        <v>402</v>
      </c>
      <c r="O59" s="42" t="s">
        <v>44</v>
      </c>
      <c r="P59" s="42">
        <v>0</v>
      </c>
      <c r="Q59" s="25">
        <v>2024</v>
      </c>
      <c r="R59" s="25" t="s">
        <v>642</v>
      </c>
      <c r="S59" s="22" t="s">
        <v>45</v>
      </c>
      <c r="T59" s="94">
        <v>0.01</v>
      </c>
      <c r="U59" s="93">
        <v>0.75</v>
      </c>
      <c r="V59" s="19">
        <v>1</v>
      </c>
      <c r="W59" s="42">
        <v>16</v>
      </c>
      <c r="X59" s="42">
        <f t="shared" si="13"/>
        <v>16</v>
      </c>
      <c r="Y59" s="42" t="s">
        <v>371</v>
      </c>
      <c r="Z59" s="25">
        <f t="shared" si="18"/>
        <v>4</v>
      </c>
      <c r="AA59" s="42">
        <v>3</v>
      </c>
      <c r="AB59" s="5">
        <f t="shared" si="19"/>
        <v>0.75</v>
      </c>
      <c r="AC59" s="7" t="str">
        <f t="shared" ref="AC59:AC122" si="20">IF(AB59="","",IF(AB59&gt;1.3,"Rojo",IF($S59="Ascendente",IF(AND(AB59=0,AB59=0),0,IF(AND(AB59&lt;=$T59,AB59&gt;0),"Rojo",IF(AND(AB59&gt;$T59,AB59&lt;=$U59),"Amarillo",IF(AND(AB59&gt;$U59,AB59&lt;=$V59),"Verde")))),IF($S59="Descendente",IF(AND(AB59&gt;=$V59,AB59&lt;$U59),"Verde",IF(AND(AB59&gt;=$U59,AB59&lt;$T59),"Amarillo",IF(AND(AB59&gt;=$T59,AB59&gt;1.3),"Rojo",0)))))))</f>
        <v>Amarillo</v>
      </c>
      <c r="AD59" s="25">
        <v>4</v>
      </c>
      <c r="AE59" s="154">
        <v>0</v>
      </c>
      <c r="AF59" s="5">
        <f t="shared" si="3"/>
        <v>0</v>
      </c>
      <c r="AG59" s="7">
        <f t="shared" si="10"/>
        <v>0</v>
      </c>
      <c r="AH59" s="25">
        <v>4</v>
      </c>
      <c r="AI59" s="22">
        <v>2</v>
      </c>
      <c r="AJ59" s="5">
        <f t="shared" si="0"/>
        <v>0.5</v>
      </c>
      <c r="AK59" s="7" t="str">
        <f t="shared" si="16"/>
        <v>Amarillo</v>
      </c>
      <c r="AL59" s="25">
        <v>4</v>
      </c>
      <c r="AM59" s="22">
        <v>7</v>
      </c>
      <c r="AN59" s="5">
        <f t="shared" si="5"/>
        <v>1.75</v>
      </c>
      <c r="AO59" s="7" t="str">
        <f t="shared" si="6"/>
        <v>Rojo</v>
      </c>
      <c r="AP59" s="22">
        <f t="shared" si="17"/>
        <v>28</v>
      </c>
      <c r="AQ59" s="6">
        <f t="shared" si="8"/>
        <v>1.75</v>
      </c>
      <c r="AR59" s="7" t="str">
        <f t="shared" si="9"/>
        <v>Rojo</v>
      </c>
      <c r="AS59" s="41"/>
    </row>
    <row r="60" spans="1:45" ht="92.25" customHeight="1" x14ac:dyDescent="0.25">
      <c r="A60" s="25" t="s">
        <v>39</v>
      </c>
      <c r="B60" s="25">
        <v>2025</v>
      </c>
      <c r="C60" s="26" t="s">
        <v>1032</v>
      </c>
      <c r="D60" s="25" t="s">
        <v>222</v>
      </c>
      <c r="E60" s="25" t="s">
        <v>223</v>
      </c>
      <c r="F60" s="25" t="s">
        <v>224</v>
      </c>
      <c r="G60" s="42" t="s">
        <v>148</v>
      </c>
      <c r="H60" s="25" t="s">
        <v>168</v>
      </c>
      <c r="I60" s="115" t="s">
        <v>874</v>
      </c>
      <c r="J60" s="25" t="s">
        <v>282</v>
      </c>
      <c r="K60" s="25" t="s">
        <v>312</v>
      </c>
      <c r="L60" s="25" t="s">
        <v>343</v>
      </c>
      <c r="M60" s="25" t="s">
        <v>48</v>
      </c>
      <c r="N60" s="42" t="s">
        <v>402</v>
      </c>
      <c r="O60" s="42" t="s">
        <v>44</v>
      </c>
      <c r="P60" s="42">
        <v>0</v>
      </c>
      <c r="Q60" s="25">
        <v>2024</v>
      </c>
      <c r="R60" s="25" t="s">
        <v>642</v>
      </c>
      <c r="S60" s="22" t="s">
        <v>45</v>
      </c>
      <c r="T60" s="94">
        <v>0.01</v>
      </c>
      <c r="U60" s="93">
        <v>0.75</v>
      </c>
      <c r="V60" s="19">
        <v>1</v>
      </c>
      <c r="W60" s="42">
        <v>4</v>
      </c>
      <c r="X60" s="42">
        <f t="shared" si="13"/>
        <v>4</v>
      </c>
      <c r="Y60" s="42" t="s">
        <v>371</v>
      </c>
      <c r="Z60" s="25">
        <f t="shared" si="18"/>
        <v>1</v>
      </c>
      <c r="AA60" s="42">
        <v>1</v>
      </c>
      <c r="AB60" s="5">
        <f t="shared" si="19"/>
        <v>1</v>
      </c>
      <c r="AC60" s="7" t="str">
        <f t="shared" si="20"/>
        <v>Verde</v>
      </c>
      <c r="AD60" s="25">
        <v>1</v>
      </c>
      <c r="AE60" s="154">
        <v>5</v>
      </c>
      <c r="AF60" s="5">
        <f t="shared" si="3"/>
        <v>5</v>
      </c>
      <c r="AG60" s="7" t="str">
        <f>IF(AF60="","",IF(AF60&gt;1.3,"Rojo",IF($S60="Ascendente",IF(AND(AF60=0,AF60=0),0,IF(AND(AF60&lt;=$T60,AF60&gt;0),"Rojo",IF(AND(AF60&gt;$T60,AF60&lt;=$U60),"Amarillo",IF(AND(AF60&gt;$U60,AF60&lt;=$V60),"Verde")))),IF($S60="Descendente",IF(AND(AF60&gt;=$V60,AF60&lt;$U60),"Verde",IF(AND(AF60&gt;=$U60,AF60&lt;$T60),"Amarillo",IF(AND(AF60&gt;=$T60,AF60&gt;1.3),"Rojo",0)))))))</f>
        <v>Rojo</v>
      </c>
      <c r="AH60" s="25">
        <v>1</v>
      </c>
      <c r="AI60" s="22">
        <v>1</v>
      </c>
      <c r="AJ60" s="5">
        <f t="shared" si="0"/>
        <v>1</v>
      </c>
      <c r="AK60" s="7" t="str">
        <f t="shared" si="16"/>
        <v>Verde</v>
      </c>
      <c r="AL60" s="25">
        <v>1</v>
      </c>
      <c r="AM60" s="22">
        <v>1</v>
      </c>
      <c r="AN60" s="5">
        <f t="shared" si="5"/>
        <v>1</v>
      </c>
      <c r="AO60" s="7" t="str">
        <f t="shared" si="6"/>
        <v>Verde</v>
      </c>
      <c r="AP60" s="22">
        <f t="shared" si="17"/>
        <v>12</v>
      </c>
      <c r="AQ60" s="6">
        <f t="shared" si="8"/>
        <v>3</v>
      </c>
      <c r="AR60" s="7" t="str">
        <f t="shared" si="9"/>
        <v>Rojo</v>
      </c>
      <c r="AS60" s="41"/>
    </row>
    <row r="61" spans="1:45" ht="93.75" customHeight="1" x14ac:dyDescent="0.25">
      <c r="A61" s="25" t="s">
        <v>39</v>
      </c>
      <c r="B61" s="25">
        <v>2025</v>
      </c>
      <c r="C61" s="26" t="s">
        <v>1032</v>
      </c>
      <c r="D61" s="25" t="s">
        <v>222</v>
      </c>
      <c r="E61" s="25" t="s">
        <v>223</v>
      </c>
      <c r="F61" s="25" t="s">
        <v>225</v>
      </c>
      <c r="G61" s="42" t="s">
        <v>142</v>
      </c>
      <c r="H61" s="25" t="s">
        <v>169</v>
      </c>
      <c r="I61" s="115" t="s">
        <v>879</v>
      </c>
      <c r="J61" s="25" t="s">
        <v>283</v>
      </c>
      <c r="K61" s="25" t="s">
        <v>313</v>
      </c>
      <c r="L61" s="25" t="s">
        <v>344</v>
      </c>
      <c r="M61" s="25" t="s">
        <v>48</v>
      </c>
      <c r="N61" s="42" t="s">
        <v>402</v>
      </c>
      <c r="O61" s="42" t="s">
        <v>44</v>
      </c>
      <c r="P61" s="42">
        <v>0</v>
      </c>
      <c r="Q61" s="25">
        <v>2024</v>
      </c>
      <c r="R61" s="25" t="s">
        <v>642</v>
      </c>
      <c r="S61" s="22" t="s">
        <v>45</v>
      </c>
      <c r="T61" s="94">
        <v>0.01</v>
      </c>
      <c r="U61" s="93">
        <v>0.75</v>
      </c>
      <c r="V61" s="19">
        <v>1</v>
      </c>
      <c r="W61" s="42">
        <v>100</v>
      </c>
      <c r="X61" s="42">
        <f t="shared" si="13"/>
        <v>100</v>
      </c>
      <c r="Y61" s="42" t="s">
        <v>371</v>
      </c>
      <c r="Z61" s="25">
        <f t="shared" si="18"/>
        <v>25</v>
      </c>
      <c r="AA61" s="42">
        <v>27</v>
      </c>
      <c r="AB61" s="5">
        <f t="shared" si="19"/>
        <v>1.08</v>
      </c>
      <c r="AC61" s="7" t="s">
        <v>706</v>
      </c>
      <c r="AD61" s="25">
        <v>25</v>
      </c>
      <c r="AE61" s="22">
        <v>0</v>
      </c>
      <c r="AF61" s="5">
        <f t="shared" si="3"/>
        <v>0</v>
      </c>
      <c r="AG61" s="7">
        <f t="shared" si="10"/>
        <v>0</v>
      </c>
      <c r="AH61" s="25">
        <v>25</v>
      </c>
      <c r="AI61" s="22">
        <v>0</v>
      </c>
      <c r="AJ61" s="5">
        <f t="shared" si="0"/>
        <v>0</v>
      </c>
      <c r="AK61" s="7">
        <f t="shared" si="16"/>
        <v>0</v>
      </c>
      <c r="AL61" s="25">
        <v>25</v>
      </c>
      <c r="AM61" s="193">
        <v>0</v>
      </c>
      <c r="AN61" s="5">
        <f>IF(AM62=0,0,IFERROR(AM62/AL61,""))</f>
        <v>0.04</v>
      </c>
      <c r="AO61" s="7" t="str">
        <f t="shared" si="6"/>
        <v>Amarillo</v>
      </c>
      <c r="AP61" s="22">
        <f t="shared" si="17"/>
        <v>127</v>
      </c>
      <c r="AQ61" s="6">
        <f t="shared" si="8"/>
        <v>1.27</v>
      </c>
      <c r="AR61" s="7" t="s">
        <v>706</v>
      </c>
      <c r="AS61" s="41"/>
    </row>
    <row r="62" spans="1:45" ht="95.25" customHeight="1" x14ac:dyDescent="0.25">
      <c r="A62" s="25" t="s">
        <v>39</v>
      </c>
      <c r="B62" s="25">
        <v>2025</v>
      </c>
      <c r="C62" s="26" t="s">
        <v>1032</v>
      </c>
      <c r="D62" s="25" t="s">
        <v>222</v>
      </c>
      <c r="E62" s="25" t="s">
        <v>223</v>
      </c>
      <c r="F62" s="25" t="s">
        <v>224</v>
      </c>
      <c r="G62" s="42" t="s">
        <v>145</v>
      </c>
      <c r="H62" s="25" t="s">
        <v>170</v>
      </c>
      <c r="I62" s="115" t="s">
        <v>875</v>
      </c>
      <c r="J62" s="25" t="s">
        <v>284</v>
      </c>
      <c r="K62" s="25" t="s">
        <v>314</v>
      </c>
      <c r="L62" s="25" t="s">
        <v>345</v>
      </c>
      <c r="M62" s="25" t="s">
        <v>48</v>
      </c>
      <c r="N62" s="42" t="s">
        <v>402</v>
      </c>
      <c r="O62" s="42" t="s">
        <v>44</v>
      </c>
      <c r="P62" s="42">
        <v>0</v>
      </c>
      <c r="Q62" s="25">
        <v>2024</v>
      </c>
      <c r="R62" s="25" t="s">
        <v>642</v>
      </c>
      <c r="S62" s="22" t="s">
        <v>45</v>
      </c>
      <c r="T62" s="94">
        <v>0.01</v>
      </c>
      <c r="U62" s="93">
        <v>0.75</v>
      </c>
      <c r="V62" s="19">
        <v>1</v>
      </c>
      <c r="W62" s="42">
        <v>60</v>
      </c>
      <c r="X62" s="42">
        <f t="shared" si="13"/>
        <v>60</v>
      </c>
      <c r="Y62" s="42" t="s">
        <v>371</v>
      </c>
      <c r="Z62" s="25">
        <f t="shared" si="18"/>
        <v>15</v>
      </c>
      <c r="AA62" s="42">
        <v>12</v>
      </c>
      <c r="AB62" s="5">
        <f t="shared" si="19"/>
        <v>0.8</v>
      </c>
      <c r="AC62" s="7" t="str">
        <f t="shared" si="20"/>
        <v>Verde</v>
      </c>
      <c r="AD62" s="25">
        <v>15</v>
      </c>
      <c r="AE62" s="42">
        <v>5</v>
      </c>
      <c r="AF62" s="5">
        <f t="shared" si="3"/>
        <v>0.33333333333333331</v>
      </c>
      <c r="AG62" s="7" t="str">
        <f t="shared" si="10"/>
        <v>Amarillo</v>
      </c>
      <c r="AH62" s="25">
        <v>15</v>
      </c>
      <c r="AI62" s="22">
        <v>1</v>
      </c>
      <c r="AJ62" s="5">
        <f t="shared" si="0"/>
        <v>6.6666666666666666E-2</v>
      </c>
      <c r="AK62" s="7" t="str">
        <f t="shared" si="16"/>
        <v>Amarillo</v>
      </c>
      <c r="AL62" s="25">
        <v>15</v>
      </c>
      <c r="AM62" s="22">
        <v>1</v>
      </c>
      <c r="AN62" s="5">
        <f>IF(AM63=0,0,IFERROR(AM63/AL62,""))</f>
        <v>0.13333333333333333</v>
      </c>
      <c r="AO62" s="7" t="str">
        <f t="shared" si="6"/>
        <v>Amarillo</v>
      </c>
      <c r="AP62" s="22">
        <f t="shared" si="17"/>
        <v>79</v>
      </c>
      <c r="AQ62" s="6">
        <f t="shared" si="8"/>
        <v>1.3166666666666667</v>
      </c>
      <c r="AR62" s="7" t="str">
        <f t="shared" si="9"/>
        <v>Rojo</v>
      </c>
      <c r="AS62" s="41"/>
    </row>
    <row r="63" spans="1:45" ht="95.25" customHeight="1" x14ac:dyDescent="0.25">
      <c r="A63" s="25" t="s">
        <v>39</v>
      </c>
      <c r="B63" s="25">
        <v>2025</v>
      </c>
      <c r="C63" s="26" t="s">
        <v>1032</v>
      </c>
      <c r="D63" s="25" t="s">
        <v>222</v>
      </c>
      <c r="E63" s="25" t="s">
        <v>223</v>
      </c>
      <c r="F63" s="25" t="s">
        <v>224</v>
      </c>
      <c r="G63" s="42" t="s">
        <v>149</v>
      </c>
      <c r="H63" s="25" t="s">
        <v>171</v>
      </c>
      <c r="I63" s="115" t="s">
        <v>876</v>
      </c>
      <c r="J63" s="25" t="s">
        <v>285</v>
      </c>
      <c r="K63" s="25" t="s">
        <v>315</v>
      </c>
      <c r="L63" s="25" t="s">
        <v>346</v>
      </c>
      <c r="M63" s="25" t="s">
        <v>48</v>
      </c>
      <c r="N63" s="42" t="s">
        <v>402</v>
      </c>
      <c r="O63" s="42" t="s">
        <v>44</v>
      </c>
      <c r="P63" s="42">
        <v>0</v>
      </c>
      <c r="Q63" s="25">
        <v>2024</v>
      </c>
      <c r="R63" s="42" t="s">
        <v>750</v>
      </c>
      <c r="S63" s="22" t="s">
        <v>45</v>
      </c>
      <c r="T63" s="94">
        <v>0.01</v>
      </c>
      <c r="U63" s="93">
        <v>0.75</v>
      </c>
      <c r="V63" s="19">
        <v>1</v>
      </c>
      <c r="W63" s="42">
        <v>6</v>
      </c>
      <c r="X63" s="42">
        <f t="shared" si="13"/>
        <v>6</v>
      </c>
      <c r="Y63" s="42" t="s">
        <v>371</v>
      </c>
      <c r="Z63" s="25">
        <f t="shared" si="18"/>
        <v>1.5</v>
      </c>
      <c r="AA63" s="42">
        <v>1</v>
      </c>
      <c r="AB63" s="5">
        <f t="shared" si="19"/>
        <v>0.66666666666666663</v>
      </c>
      <c r="AC63" s="7" t="str">
        <f t="shared" si="20"/>
        <v>Amarillo</v>
      </c>
      <c r="AD63" s="25">
        <v>1.5</v>
      </c>
      <c r="AE63" s="22">
        <v>0</v>
      </c>
      <c r="AF63" s="5">
        <f t="shared" si="3"/>
        <v>0</v>
      </c>
      <c r="AG63" s="7">
        <f t="shared" si="10"/>
        <v>0</v>
      </c>
      <c r="AH63" s="25">
        <v>1.5</v>
      </c>
      <c r="AI63" s="22">
        <v>4</v>
      </c>
      <c r="AJ63" s="5">
        <f t="shared" si="0"/>
        <v>2.6666666666666665</v>
      </c>
      <c r="AK63" s="7" t="str">
        <f t="shared" si="16"/>
        <v>Rojo</v>
      </c>
      <c r="AL63" s="25">
        <v>1.5</v>
      </c>
      <c r="AM63" s="22">
        <v>2</v>
      </c>
      <c r="AN63" s="5">
        <f>IF(AM63=0,0,IFERROR(AM63/AL63,""))</f>
        <v>1.3333333333333333</v>
      </c>
      <c r="AO63" s="7" t="str">
        <f t="shared" si="6"/>
        <v>Rojo</v>
      </c>
      <c r="AP63" s="22">
        <f t="shared" si="17"/>
        <v>13</v>
      </c>
      <c r="AQ63" s="6">
        <f t="shared" si="8"/>
        <v>2.1666666666666665</v>
      </c>
      <c r="AR63" s="7" t="str">
        <f t="shared" si="9"/>
        <v>Rojo</v>
      </c>
      <c r="AS63" s="41"/>
    </row>
    <row r="64" spans="1:45" ht="92.25" customHeight="1" x14ac:dyDescent="0.25">
      <c r="A64" s="25" t="s">
        <v>39</v>
      </c>
      <c r="B64" s="25">
        <v>2025</v>
      </c>
      <c r="C64" s="26" t="s">
        <v>1032</v>
      </c>
      <c r="D64" s="25" t="s">
        <v>222</v>
      </c>
      <c r="E64" s="25" t="s">
        <v>223</v>
      </c>
      <c r="F64" s="25" t="s">
        <v>224</v>
      </c>
      <c r="G64" s="42" t="s">
        <v>143</v>
      </c>
      <c r="H64" s="42" t="s">
        <v>172</v>
      </c>
      <c r="I64" s="115" t="s">
        <v>877</v>
      </c>
      <c r="J64" s="25" t="s">
        <v>286</v>
      </c>
      <c r="K64" s="25" t="s">
        <v>316</v>
      </c>
      <c r="L64" s="25" t="s">
        <v>347</v>
      </c>
      <c r="M64" s="25" t="s">
        <v>48</v>
      </c>
      <c r="N64" s="42" t="s">
        <v>402</v>
      </c>
      <c r="O64" s="42" t="s">
        <v>44</v>
      </c>
      <c r="P64" s="42">
        <v>0</v>
      </c>
      <c r="Q64" s="25">
        <v>2024</v>
      </c>
      <c r="R64" s="25" t="s">
        <v>642</v>
      </c>
      <c r="S64" s="22" t="s">
        <v>45</v>
      </c>
      <c r="T64" s="94">
        <v>0.01</v>
      </c>
      <c r="U64" s="93">
        <v>0.75</v>
      </c>
      <c r="V64" s="19">
        <v>1</v>
      </c>
      <c r="W64" s="42">
        <v>120</v>
      </c>
      <c r="X64" s="42">
        <f t="shared" si="13"/>
        <v>120</v>
      </c>
      <c r="Y64" s="42" t="s">
        <v>371</v>
      </c>
      <c r="Z64" s="25">
        <f t="shared" si="18"/>
        <v>30</v>
      </c>
      <c r="AA64" s="42">
        <v>20</v>
      </c>
      <c r="AB64" s="5">
        <f t="shared" si="19"/>
        <v>0.66666666666666663</v>
      </c>
      <c r="AC64" s="7" t="str">
        <f t="shared" si="20"/>
        <v>Amarillo</v>
      </c>
      <c r="AD64" s="25">
        <v>30</v>
      </c>
      <c r="AE64" s="22">
        <v>0</v>
      </c>
      <c r="AF64" s="5">
        <f t="shared" si="3"/>
        <v>0</v>
      </c>
      <c r="AG64" s="7">
        <f t="shared" si="10"/>
        <v>0</v>
      </c>
      <c r="AH64" s="25">
        <v>30</v>
      </c>
      <c r="AI64" s="22">
        <v>58</v>
      </c>
      <c r="AJ64" s="5">
        <f t="shared" si="0"/>
        <v>1.9333333333333333</v>
      </c>
      <c r="AK64" s="7" t="str">
        <f t="shared" si="16"/>
        <v>Rojo</v>
      </c>
      <c r="AL64" s="25">
        <v>30</v>
      </c>
      <c r="AM64" s="22">
        <v>48</v>
      </c>
      <c r="AN64" s="5">
        <f>IF(AM64=0,0,IFERROR(AM64/AL64,""))</f>
        <v>1.6</v>
      </c>
      <c r="AO64" s="7" t="str">
        <f t="shared" si="6"/>
        <v>Rojo</v>
      </c>
      <c r="AP64" s="22">
        <f t="shared" si="17"/>
        <v>246</v>
      </c>
      <c r="AQ64" s="6">
        <f t="shared" si="8"/>
        <v>2.0499999999999998</v>
      </c>
      <c r="AR64" s="7" t="str">
        <f t="shared" si="9"/>
        <v>Rojo</v>
      </c>
      <c r="AS64" s="41"/>
    </row>
    <row r="65" spans="1:45" ht="91.5" customHeight="1" x14ac:dyDescent="0.25">
      <c r="A65" s="25" t="s">
        <v>39</v>
      </c>
      <c r="B65" s="25">
        <v>2025</v>
      </c>
      <c r="C65" s="26" t="s">
        <v>1032</v>
      </c>
      <c r="D65" s="25" t="s">
        <v>222</v>
      </c>
      <c r="E65" s="25" t="s">
        <v>223</v>
      </c>
      <c r="F65" s="25" t="s">
        <v>224</v>
      </c>
      <c r="G65" s="42" t="s">
        <v>146</v>
      </c>
      <c r="H65" s="25" t="s">
        <v>173</v>
      </c>
      <c r="I65" s="115" t="s">
        <v>878</v>
      </c>
      <c r="J65" s="25" t="s">
        <v>287</v>
      </c>
      <c r="K65" s="25" t="s">
        <v>317</v>
      </c>
      <c r="L65" s="25" t="s">
        <v>348</v>
      </c>
      <c r="M65" s="25" t="s">
        <v>48</v>
      </c>
      <c r="N65" s="42" t="s">
        <v>402</v>
      </c>
      <c r="O65" s="42" t="s">
        <v>50</v>
      </c>
      <c r="P65" s="42">
        <v>0</v>
      </c>
      <c r="Q65" s="25">
        <v>2024</v>
      </c>
      <c r="R65" s="25" t="s">
        <v>751</v>
      </c>
      <c r="S65" s="22" t="s">
        <v>45</v>
      </c>
      <c r="T65" s="94">
        <v>0.01</v>
      </c>
      <c r="U65" s="93">
        <v>0.75</v>
      </c>
      <c r="V65" s="19">
        <v>1</v>
      </c>
      <c r="W65" s="42">
        <v>160</v>
      </c>
      <c r="X65" s="42">
        <f t="shared" si="13"/>
        <v>160</v>
      </c>
      <c r="Y65" s="42" t="s">
        <v>371</v>
      </c>
      <c r="Z65" s="25">
        <f t="shared" si="18"/>
        <v>40</v>
      </c>
      <c r="AA65" s="42">
        <v>42</v>
      </c>
      <c r="AB65" s="5">
        <f t="shared" si="19"/>
        <v>1.05</v>
      </c>
      <c r="AC65" s="7" t="s">
        <v>706</v>
      </c>
      <c r="AD65" s="25">
        <v>40</v>
      </c>
      <c r="AE65" s="22">
        <v>0</v>
      </c>
      <c r="AF65" s="5">
        <f t="shared" si="3"/>
        <v>0</v>
      </c>
      <c r="AG65" s="7">
        <f t="shared" si="10"/>
        <v>0</v>
      </c>
      <c r="AH65" s="25">
        <v>40</v>
      </c>
      <c r="AI65" s="22">
        <v>1</v>
      </c>
      <c r="AJ65" s="5">
        <f t="shared" si="0"/>
        <v>2.5000000000000001E-2</v>
      </c>
      <c r="AK65" s="7" t="str">
        <f t="shared" si="16"/>
        <v>Amarillo</v>
      </c>
      <c r="AL65" s="25">
        <v>40</v>
      </c>
      <c r="AM65" s="22">
        <v>20</v>
      </c>
      <c r="AN65" s="5">
        <f>IF(AM65=0,0,IFERROR(AM65/AL65,""))</f>
        <v>0.5</v>
      </c>
      <c r="AO65" s="7" t="str">
        <f t="shared" si="6"/>
        <v>Amarillo</v>
      </c>
      <c r="AP65" s="22">
        <f t="shared" si="17"/>
        <v>223</v>
      </c>
      <c r="AQ65" s="6">
        <f t="shared" si="8"/>
        <v>1.39375</v>
      </c>
      <c r="AR65" s="7" t="str">
        <f t="shared" si="9"/>
        <v>Rojo</v>
      </c>
      <c r="AS65" s="41"/>
    </row>
    <row r="66" spans="1:45" ht="71.25" x14ac:dyDescent="0.25">
      <c r="A66" s="25" t="s">
        <v>39</v>
      </c>
      <c r="B66" s="25">
        <v>2025</v>
      </c>
      <c r="C66" s="26" t="s">
        <v>1032</v>
      </c>
      <c r="D66" s="25" t="s">
        <v>226</v>
      </c>
      <c r="E66" s="25" t="s">
        <v>227</v>
      </c>
      <c r="F66" s="25" t="s">
        <v>134</v>
      </c>
      <c r="G66" s="42" t="s">
        <v>40</v>
      </c>
      <c r="H66" s="25" t="s">
        <v>266</v>
      </c>
      <c r="I66" s="115" t="s">
        <v>880</v>
      </c>
      <c r="J66" s="25" t="s">
        <v>288</v>
      </c>
      <c r="K66" s="25" t="s">
        <v>318</v>
      </c>
      <c r="L66" s="25" t="s">
        <v>349</v>
      </c>
      <c r="M66" s="25" t="s">
        <v>42</v>
      </c>
      <c r="N66" s="42" t="s">
        <v>625</v>
      </c>
      <c r="O66" s="42" t="s">
        <v>50</v>
      </c>
      <c r="P66" s="106">
        <v>20000000</v>
      </c>
      <c r="Q66" s="25">
        <v>2024</v>
      </c>
      <c r="R66" s="42" t="s">
        <v>753</v>
      </c>
      <c r="S66" s="22" t="s">
        <v>45</v>
      </c>
      <c r="T66" s="94">
        <v>0.01</v>
      </c>
      <c r="U66" s="93">
        <v>0.75</v>
      </c>
      <c r="V66" s="19">
        <v>1</v>
      </c>
      <c r="W66" s="106">
        <v>22000000</v>
      </c>
      <c r="X66" s="42">
        <f t="shared" si="13"/>
        <v>22000000</v>
      </c>
      <c r="Y66" s="42" t="s">
        <v>490</v>
      </c>
      <c r="Z66" s="25">
        <f t="shared" si="18"/>
        <v>5500000</v>
      </c>
      <c r="AA66" s="106">
        <v>2500000</v>
      </c>
      <c r="AB66" s="5">
        <f t="shared" si="19"/>
        <v>0.45454545454545453</v>
      </c>
      <c r="AC66" s="7" t="str">
        <f t="shared" si="20"/>
        <v>Amarillo</v>
      </c>
      <c r="AD66" s="25">
        <v>5500000</v>
      </c>
      <c r="AE66" s="162">
        <v>9900000</v>
      </c>
      <c r="AF66" s="5">
        <f t="shared" si="3"/>
        <v>1.8</v>
      </c>
      <c r="AG66" s="7" t="str">
        <f t="shared" si="10"/>
        <v>Rojo</v>
      </c>
      <c r="AH66" s="25">
        <v>5500000</v>
      </c>
      <c r="AI66" s="162">
        <v>9900000</v>
      </c>
      <c r="AJ66" s="5">
        <f t="shared" si="0"/>
        <v>1.8</v>
      </c>
      <c r="AK66" s="7" t="str">
        <f t="shared" si="16"/>
        <v>Rojo</v>
      </c>
      <c r="AL66" s="25">
        <v>5500000</v>
      </c>
      <c r="AM66" s="22">
        <v>2000000</v>
      </c>
      <c r="AN66" s="5">
        <f t="shared" si="5"/>
        <v>0.36363636363636365</v>
      </c>
      <c r="AO66" s="7" t="str">
        <f t="shared" si="6"/>
        <v>Amarillo</v>
      </c>
      <c r="AP66" s="173">
        <f>AA66+AE66+AI66+AM66</f>
        <v>24300000</v>
      </c>
      <c r="AQ66" s="6">
        <f t="shared" si="8"/>
        <v>1.1045454545454545</v>
      </c>
      <c r="AR66" s="7" t="s">
        <v>706</v>
      </c>
      <c r="AS66" s="41"/>
    </row>
    <row r="67" spans="1:45" ht="71.25" x14ac:dyDescent="0.25">
      <c r="A67" s="25" t="s">
        <v>39</v>
      </c>
      <c r="B67" s="25">
        <v>2025</v>
      </c>
      <c r="C67" s="26" t="s">
        <v>1032</v>
      </c>
      <c r="D67" s="25" t="s">
        <v>226</v>
      </c>
      <c r="E67" s="25" t="s">
        <v>227</v>
      </c>
      <c r="F67" s="25" t="s">
        <v>758</v>
      </c>
      <c r="G67" s="42" t="s">
        <v>135</v>
      </c>
      <c r="H67" s="25" t="s">
        <v>151</v>
      </c>
      <c r="I67" s="115" t="s">
        <v>881</v>
      </c>
      <c r="J67" s="25" t="s">
        <v>289</v>
      </c>
      <c r="K67" s="25" t="s">
        <v>319</v>
      </c>
      <c r="L67" s="25" t="s">
        <v>350</v>
      </c>
      <c r="M67" s="25" t="s">
        <v>42</v>
      </c>
      <c r="N67" s="42" t="s">
        <v>43</v>
      </c>
      <c r="O67" s="42" t="s">
        <v>50</v>
      </c>
      <c r="P67" s="106">
        <v>125000</v>
      </c>
      <c r="Q67" s="25">
        <v>2024</v>
      </c>
      <c r="R67" s="25" t="s">
        <v>642</v>
      </c>
      <c r="S67" s="22" t="s">
        <v>45</v>
      </c>
      <c r="T67" s="94">
        <v>0.01</v>
      </c>
      <c r="U67" s="93">
        <v>0.75</v>
      </c>
      <c r="V67" s="19">
        <v>1</v>
      </c>
      <c r="W67" s="106">
        <v>185000</v>
      </c>
      <c r="X67" s="42">
        <f t="shared" si="13"/>
        <v>185000</v>
      </c>
      <c r="Y67" s="42" t="s">
        <v>60</v>
      </c>
      <c r="Z67" s="25">
        <f t="shared" si="18"/>
        <v>46250</v>
      </c>
      <c r="AA67" s="106">
        <v>28384</v>
      </c>
      <c r="AB67" s="5">
        <f t="shared" si="19"/>
        <v>0.61370810810810816</v>
      </c>
      <c r="AC67" s="7" t="str">
        <f t="shared" si="20"/>
        <v>Amarillo</v>
      </c>
      <c r="AD67" s="25">
        <v>46250</v>
      </c>
      <c r="AE67" s="42">
        <v>28384</v>
      </c>
      <c r="AF67" s="5">
        <f t="shared" si="3"/>
        <v>0.61370810810810816</v>
      </c>
      <c r="AG67" s="7" t="str">
        <f t="shared" si="10"/>
        <v>Amarillo</v>
      </c>
      <c r="AH67" s="25">
        <v>46250</v>
      </c>
      <c r="AI67" s="42">
        <v>28384</v>
      </c>
      <c r="AJ67" s="5">
        <f t="shared" si="0"/>
        <v>0.61370810810810816</v>
      </c>
      <c r="AK67" s="7" t="str">
        <f t="shared" si="16"/>
        <v>Amarillo</v>
      </c>
      <c r="AL67" s="25">
        <v>46250</v>
      </c>
      <c r="AM67" s="22">
        <v>28169</v>
      </c>
      <c r="AN67" s="5">
        <f t="shared" si="5"/>
        <v>0.6090594594594595</v>
      </c>
      <c r="AO67" s="7" t="str">
        <f t="shared" si="6"/>
        <v>Amarillo</v>
      </c>
      <c r="AP67" s="173">
        <f>AA67+AE67+AI67+AM67</f>
        <v>113321</v>
      </c>
      <c r="AQ67" s="6">
        <f t="shared" si="8"/>
        <v>0.61254594594594591</v>
      </c>
      <c r="AR67" s="7" t="str">
        <f t="shared" si="9"/>
        <v>Amarillo</v>
      </c>
      <c r="AS67" s="41"/>
    </row>
    <row r="68" spans="1:45" ht="71.25" x14ac:dyDescent="0.25">
      <c r="A68" s="25" t="s">
        <v>39</v>
      </c>
      <c r="B68" s="25">
        <v>2025</v>
      </c>
      <c r="C68" s="26" t="s">
        <v>1032</v>
      </c>
      <c r="D68" s="25" t="s">
        <v>226</v>
      </c>
      <c r="E68" s="25" t="s">
        <v>227</v>
      </c>
      <c r="F68" s="25" t="s">
        <v>760</v>
      </c>
      <c r="G68" s="42" t="s">
        <v>136</v>
      </c>
      <c r="H68" s="25" t="s">
        <v>152</v>
      </c>
      <c r="I68" s="115" t="s">
        <v>882</v>
      </c>
      <c r="J68" s="25" t="s">
        <v>290</v>
      </c>
      <c r="K68" s="25" t="s">
        <v>320</v>
      </c>
      <c r="L68" s="25" t="s">
        <v>351</v>
      </c>
      <c r="M68" s="25" t="s">
        <v>48</v>
      </c>
      <c r="N68" s="42" t="s">
        <v>43</v>
      </c>
      <c r="O68" s="42" t="s">
        <v>50</v>
      </c>
      <c r="P68" s="42">
        <v>0</v>
      </c>
      <c r="Q68" s="25">
        <v>2024</v>
      </c>
      <c r="R68" s="42" t="s">
        <v>754</v>
      </c>
      <c r="S68" s="22" t="s">
        <v>45</v>
      </c>
      <c r="T68" s="94">
        <v>0.01</v>
      </c>
      <c r="U68" s="93">
        <v>0.75</v>
      </c>
      <c r="V68" s="19">
        <v>1</v>
      </c>
      <c r="W68" s="42">
        <v>4</v>
      </c>
      <c r="X68" s="42">
        <f t="shared" si="13"/>
        <v>4</v>
      </c>
      <c r="Y68" s="42" t="s">
        <v>629</v>
      </c>
      <c r="Z68" s="25">
        <f t="shared" si="18"/>
        <v>1</v>
      </c>
      <c r="AA68" s="42">
        <v>0</v>
      </c>
      <c r="AB68" s="5">
        <f t="shared" si="19"/>
        <v>0</v>
      </c>
      <c r="AC68" s="7">
        <f t="shared" si="20"/>
        <v>0</v>
      </c>
      <c r="AD68" s="25">
        <v>1</v>
      </c>
      <c r="AE68" s="158">
        <v>0</v>
      </c>
      <c r="AF68" s="5">
        <f t="shared" si="3"/>
        <v>0</v>
      </c>
      <c r="AG68" s="7">
        <f t="shared" si="10"/>
        <v>0</v>
      </c>
      <c r="AH68" s="25">
        <v>1</v>
      </c>
      <c r="AI68" s="158">
        <v>1</v>
      </c>
      <c r="AJ68" s="5">
        <f t="shared" ref="AJ68:AJ131" si="21">IF(AI68=0,0,IFERROR(AI68/AH68,""))</f>
        <v>1</v>
      </c>
      <c r="AK68" s="7" t="str">
        <f t="shared" si="16"/>
        <v>Verde</v>
      </c>
      <c r="AL68" s="25">
        <v>1</v>
      </c>
      <c r="AM68" s="22">
        <v>1</v>
      </c>
      <c r="AN68" s="5">
        <f t="shared" si="5"/>
        <v>1</v>
      </c>
      <c r="AO68" s="7" t="str">
        <f t="shared" si="6"/>
        <v>Verde</v>
      </c>
      <c r="AP68" s="22">
        <f>AA68+AE68+AI68+AM68</f>
        <v>2</v>
      </c>
      <c r="AQ68" s="6">
        <f t="shared" si="8"/>
        <v>0.5</v>
      </c>
      <c r="AR68" s="7" t="str">
        <f t="shared" si="9"/>
        <v>Amarillo</v>
      </c>
      <c r="AS68" s="41"/>
    </row>
    <row r="69" spans="1:45" ht="71.25" x14ac:dyDescent="0.25">
      <c r="A69" s="25" t="s">
        <v>39</v>
      </c>
      <c r="B69" s="25">
        <v>2025</v>
      </c>
      <c r="C69" s="26" t="s">
        <v>1032</v>
      </c>
      <c r="D69" s="25" t="s">
        <v>226</v>
      </c>
      <c r="E69" s="25" t="s">
        <v>227</v>
      </c>
      <c r="F69" s="25" t="s">
        <v>134</v>
      </c>
      <c r="G69" s="42" t="s">
        <v>137</v>
      </c>
      <c r="H69" s="25" t="s">
        <v>153</v>
      </c>
      <c r="I69" s="115" t="s">
        <v>883</v>
      </c>
      <c r="J69" s="25" t="s">
        <v>291</v>
      </c>
      <c r="K69" s="25" t="s">
        <v>321</v>
      </c>
      <c r="L69" s="25" t="s">
        <v>352</v>
      </c>
      <c r="M69" s="25" t="s">
        <v>48</v>
      </c>
      <c r="N69" s="42" t="s">
        <v>625</v>
      </c>
      <c r="O69" s="42" t="s">
        <v>50</v>
      </c>
      <c r="P69" s="42">
        <v>0</v>
      </c>
      <c r="Q69" s="25">
        <v>2024</v>
      </c>
      <c r="R69" s="42" t="s">
        <v>755</v>
      </c>
      <c r="S69" s="22" t="s">
        <v>45</v>
      </c>
      <c r="T69" s="94">
        <v>0.01</v>
      </c>
      <c r="U69" s="93">
        <v>0.75</v>
      </c>
      <c r="V69" s="19">
        <v>1</v>
      </c>
      <c r="W69" s="42">
        <v>1</v>
      </c>
      <c r="X69" s="42">
        <f t="shared" si="13"/>
        <v>1</v>
      </c>
      <c r="Y69" s="42" t="s">
        <v>60</v>
      </c>
      <c r="Z69" s="25">
        <v>1</v>
      </c>
      <c r="AA69" s="42">
        <v>0</v>
      </c>
      <c r="AB69" s="5">
        <f t="shared" si="19"/>
        <v>0</v>
      </c>
      <c r="AC69" s="7">
        <f t="shared" si="20"/>
        <v>0</v>
      </c>
      <c r="AD69" s="25">
        <v>1</v>
      </c>
      <c r="AE69" s="161">
        <v>0</v>
      </c>
      <c r="AF69" s="5">
        <f t="shared" ref="AF69:AF132" si="22">IF(AE69=0,0,IFERROR(AE69/AD69,""))</f>
        <v>0</v>
      </c>
      <c r="AG69" s="7">
        <f t="shared" si="10"/>
        <v>0</v>
      </c>
      <c r="AH69" s="25">
        <v>1</v>
      </c>
      <c r="AI69" s="161">
        <v>1</v>
      </c>
      <c r="AJ69" s="5">
        <f t="shared" si="21"/>
        <v>1</v>
      </c>
      <c r="AK69" s="7" t="str">
        <f t="shared" si="16"/>
        <v>Verde</v>
      </c>
      <c r="AL69" s="25">
        <v>1</v>
      </c>
      <c r="AM69" s="22">
        <v>0</v>
      </c>
      <c r="AN69" s="5">
        <f t="shared" ref="AN69:AN132" si="23">IF(AM69=0,0,IFERROR(AM69/AL69,""))</f>
        <v>0</v>
      </c>
      <c r="AO69" s="7">
        <f t="shared" ref="AO69:AO131" si="24">IF(AN69="","",IF(AN69&gt;1.3,"Rojo",IF($S69="Ascendente",IF(AND(AN69=0,AN69=0),0,IF(AND(AN69&lt;=$T69,AN69&gt;0),"Rojo",IF(AND(AN69&gt;$T69,AN69&lt;=$U69),"Amarillo",IF(AND(AN69&gt;$U69,AN69&lt;=$V69),"Verde")))),IF($S69="Descendente",IF(AND(AN69&gt;=$V69,AN69&lt;$U69),"Verde",IF(AND(AN69&gt;=$U69,AN69&lt;$T69),"Amarillo",IF(AND(AN69&gt;=$T69,AN69&gt;1.3),"Rojo",0)))))))</f>
        <v>0</v>
      </c>
      <c r="AP69" s="22">
        <f t="shared" ref="AP69:AP72" si="25">AA69+AE69+AI69+AM69</f>
        <v>1</v>
      </c>
      <c r="AQ69" s="6">
        <f t="shared" ref="AQ69:AQ132" si="26">IF(AP69=0,0,IFERROR(AP69/X69,""))</f>
        <v>1</v>
      </c>
      <c r="AR69" s="7" t="str">
        <f t="shared" ref="AR69:AR132" si="27">IF(AQ69="","",IF(AQ69&gt;1.3,"Rojo",IF($S69="Ascendente",IF(AND(AQ69=0,AQ69=0),0,IF(AND(AQ69&lt;=$T69,AQ69&gt;0),"Rojo",IF(AND(AQ69&gt;$T69,AQ69&lt;=$U69),"Amarillo",IF(AND(AQ69&gt;$U69,AQ69&lt;=$V69),"Verde")))),IF($S69="Descendente",IF(AND(AQ69&gt;=$V69,AQ69&lt;$U69),"Verde",IF(AND(AQ69&gt;=$U69,AQ69&lt;$T69),"Amarillo",IF(AND(AQ69&gt;=$T69,AQ69&gt;1.3),"Rojo",0)))))))</f>
        <v>Verde</v>
      </c>
      <c r="AS69" s="41"/>
    </row>
    <row r="70" spans="1:45" ht="71.25" x14ac:dyDescent="0.25">
      <c r="A70" s="25" t="s">
        <v>39</v>
      </c>
      <c r="B70" s="25">
        <v>2025</v>
      </c>
      <c r="C70" s="26" t="s">
        <v>1032</v>
      </c>
      <c r="D70" s="25" t="s">
        <v>226</v>
      </c>
      <c r="E70" s="25" t="s">
        <v>227</v>
      </c>
      <c r="F70" s="25" t="s">
        <v>134</v>
      </c>
      <c r="G70" s="42" t="s">
        <v>138</v>
      </c>
      <c r="H70" s="25" t="s">
        <v>154</v>
      </c>
      <c r="I70" s="115" t="s">
        <v>884</v>
      </c>
      <c r="J70" s="25" t="s">
        <v>292</v>
      </c>
      <c r="K70" s="25" t="s">
        <v>322</v>
      </c>
      <c r="L70" s="25" t="s">
        <v>353</v>
      </c>
      <c r="M70" s="25" t="s">
        <v>48</v>
      </c>
      <c r="N70" s="42" t="s">
        <v>219</v>
      </c>
      <c r="O70" s="42" t="s">
        <v>50</v>
      </c>
      <c r="P70" s="42">
        <v>0</v>
      </c>
      <c r="Q70" s="25">
        <v>2024</v>
      </c>
      <c r="R70" s="25" t="s">
        <v>756</v>
      </c>
      <c r="S70" s="22" t="s">
        <v>45</v>
      </c>
      <c r="T70" s="94">
        <v>0.01</v>
      </c>
      <c r="U70" s="93">
        <v>0.75</v>
      </c>
      <c r="V70" s="19">
        <v>1</v>
      </c>
      <c r="W70" s="42">
        <v>1</v>
      </c>
      <c r="X70" s="42">
        <f t="shared" si="13"/>
        <v>1</v>
      </c>
      <c r="Y70" s="42" t="s">
        <v>60</v>
      </c>
      <c r="Z70" s="25">
        <v>1</v>
      </c>
      <c r="AA70" s="42">
        <v>0</v>
      </c>
      <c r="AB70" s="5">
        <f t="shared" si="19"/>
        <v>0</v>
      </c>
      <c r="AC70" s="7">
        <f t="shared" si="20"/>
        <v>0</v>
      </c>
      <c r="AD70" s="25">
        <v>1</v>
      </c>
      <c r="AE70" s="161">
        <v>0</v>
      </c>
      <c r="AF70" s="5">
        <f t="shared" si="22"/>
        <v>0</v>
      </c>
      <c r="AG70" s="7">
        <f t="shared" ref="AG70:AG133" si="28">IF(AF70="","",IF(AF70&gt;1.3,"Rojo",IF($S70="Ascendente",IF(AND(AF70=0,AF70=0),0,IF(AND(AF70&lt;=$T70,AF70&gt;0),"Rojo",IF(AND(AF70&gt;$T70,AF70&lt;=$U70),"Amarillo",IF(AND(AF70&gt;$U70,AF70&lt;=$V70),"Verde")))),IF($S70="Descendente",IF(AND(AF70&gt;=$V70,AF70&lt;$U70),"Verde",IF(AND(AF70&gt;=$U70,AF70&lt;$T70),"Amarillo",IF(AND(AF70&gt;=$T70,AF70&gt;1.3),"Rojo",0)))))))</f>
        <v>0</v>
      </c>
      <c r="AH70" s="25">
        <v>1</v>
      </c>
      <c r="AI70" s="161">
        <v>1</v>
      </c>
      <c r="AJ70" s="5">
        <f t="shared" si="21"/>
        <v>1</v>
      </c>
      <c r="AK70" s="7" t="str">
        <f t="shared" si="16"/>
        <v>Verde</v>
      </c>
      <c r="AL70" s="25">
        <v>1</v>
      </c>
      <c r="AM70" s="22">
        <v>0</v>
      </c>
      <c r="AN70" s="5">
        <f t="shared" si="23"/>
        <v>0</v>
      </c>
      <c r="AO70" s="7">
        <f t="shared" si="24"/>
        <v>0</v>
      </c>
      <c r="AP70" s="22">
        <f t="shared" si="25"/>
        <v>1</v>
      </c>
      <c r="AQ70" s="6">
        <f t="shared" si="26"/>
        <v>1</v>
      </c>
      <c r="AR70" s="7" t="str">
        <f t="shared" si="27"/>
        <v>Verde</v>
      </c>
      <c r="AS70" s="41"/>
    </row>
    <row r="71" spans="1:45" ht="71.25" x14ac:dyDescent="0.25">
      <c r="A71" s="25" t="s">
        <v>39</v>
      </c>
      <c r="B71" s="25">
        <v>2025</v>
      </c>
      <c r="C71" s="26" t="s">
        <v>1032</v>
      </c>
      <c r="D71" s="25" t="s">
        <v>226</v>
      </c>
      <c r="E71" s="25" t="s">
        <v>227</v>
      </c>
      <c r="F71" s="25" t="s">
        <v>134</v>
      </c>
      <c r="G71" s="42" t="s">
        <v>140</v>
      </c>
      <c r="H71" s="25" t="s">
        <v>155</v>
      </c>
      <c r="I71" s="115" t="s">
        <v>885</v>
      </c>
      <c r="J71" s="25" t="s">
        <v>293</v>
      </c>
      <c r="K71" s="25" t="s">
        <v>323</v>
      </c>
      <c r="L71" s="25" t="s">
        <v>354</v>
      </c>
      <c r="M71" s="25" t="s">
        <v>48</v>
      </c>
      <c r="N71" s="42" t="s">
        <v>219</v>
      </c>
      <c r="O71" s="42" t="s">
        <v>50</v>
      </c>
      <c r="P71" s="42">
        <v>0</v>
      </c>
      <c r="Q71" s="25">
        <v>2024</v>
      </c>
      <c r="R71" s="25" t="s">
        <v>642</v>
      </c>
      <c r="S71" s="22" t="s">
        <v>45</v>
      </c>
      <c r="T71" s="94">
        <v>0.01</v>
      </c>
      <c r="U71" s="93">
        <v>0.75</v>
      </c>
      <c r="V71" s="19">
        <v>1</v>
      </c>
      <c r="W71" s="42">
        <v>260</v>
      </c>
      <c r="X71" s="42">
        <f t="shared" si="13"/>
        <v>260</v>
      </c>
      <c r="Y71" s="42" t="s">
        <v>371</v>
      </c>
      <c r="Z71" s="25">
        <f t="shared" si="18"/>
        <v>65</v>
      </c>
      <c r="AA71" s="42">
        <v>34</v>
      </c>
      <c r="AB71" s="5">
        <f t="shared" si="19"/>
        <v>0.52307692307692311</v>
      </c>
      <c r="AC71" s="7" t="str">
        <f t="shared" si="20"/>
        <v>Amarillo</v>
      </c>
      <c r="AD71" s="25">
        <v>65</v>
      </c>
      <c r="AE71" s="161">
        <v>135.19999999999999</v>
      </c>
      <c r="AF71" s="5">
        <f t="shared" si="22"/>
        <v>2.0799999999999996</v>
      </c>
      <c r="AG71" s="7" t="str">
        <f t="shared" si="28"/>
        <v>Rojo</v>
      </c>
      <c r="AH71" s="25">
        <v>65</v>
      </c>
      <c r="AI71" s="161">
        <v>135.19999999999999</v>
      </c>
      <c r="AJ71" s="5">
        <f t="shared" si="21"/>
        <v>2.0799999999999996</v>
      </c>
      <c r="AK71" s="7" t="str">
        <f t="shared" si="16"/>
        <v>Rojo</v>
      </c>
      <c r="AL71" s="25">
        <v>65</v>
      </c>
      <c r="AM71" s="22">
        <v>262</v>
      </c>
      <c r="AN71" s="5">
        <f t="shared" si="23"/>
        <v>4.0307692307692307</v>
      </c>
      <c r="AO71" s="7" t="str">
        <f t="shared" si="24"/>
        <v>Rojo</v>
      </c>
      <c r="AP71" s="22">
        <f>AA71+AE71+AI71+AM71</f>
        <v>566.4</v>
      </c>
      <c r="AQ71" s="6">
        <f t="shared" si="26"/>
        <v>2.1784615384615384</v>
      </c>
      <c r="AR71" s="7" t="str">
        <f t="shared" si="27"/>
        <v>Rojo</v>
      </c>
      <c r="AS71" s="41"/>
    </row>
    <row r="72" spans="1:45" ht="71.25" x14ac:dyDescent="0.25">
      <c r="A72" s="25" t="s">
        <v>39</v>
      </c>
      <c r="B72" s="25">
        <v>2025</v>
      </c>
      <c r="C72" s="26" t="s">
        <v>1032</v>
      </c>
      <c r="D72" s="25" t="s">
        <v>226</v>
      </c>
      <c r="E72" s="25" t="s">
        <v>227</v>
      </c>
      <c r="F72" s="25" t="s">
        <v>134</v>
      </c>
      <c r="G72" s="42" t="s">
        <v>139</v>
      </c>
      <c r="H72" s="25" t="s">
        <v>156</v>
      </c>
      <c r="I72" s="115" t="s">
        <v>886</v>
      </c>
      <c r="J72" s="25" t="s">
        <v>294</v>
      </c>
      <c r="K72" s="25" t="s">
        <v>324</v>
      </c>
      <c r="L72" s="25" t="s">
        <v>355</v>
      </c>
      <c r="M72" s="25" t="s">
        <v>48</v>
      </c>
      <c r="N72" s="42" t="s">
        <v>219</v>
      </c>
      <c r="O72" s="42" t="s">
        <v>50</v>
      </c>
      <c r="P72" s="42">
        <v>0</v>
      </c>
      <c r="Q72" s="25">
        <v>2024</v>
      </c>
      <c r="R72" s="25" t="s">
        <v>642</v>
      </c>
      <c r="S72" s="22" t="s">
        <v>45</v>
      </c>
      <c r="T72" s="94">
        <v>0.01</v>
      </c>
      <c r="U72" s="93">
        <v>0.75</v>
      </c>
      <c r="V72" s="19">
        <v>1</v>
      </c>
      <c r="W72" s="42">
        <v>12</v>
      </c>
      <c r="X72" s="42">
        <f t="shared" si="13"/>
        <v>12</v>
      </c>
      <c r="Y72" s="42" t="s">
        <v>60</v>
      </c>
      <c r="Z72" s="25">
        <f t="shared" si="18"/>
        <v>3</v>
      </c>
      <c r="AA72" s="42">
        <v>3</v>
      </c>
      <c r="AB72" s="5">
        <f t="shared" si="19"/>
        <v>1</v>
      </c>
      <c r="AC72" s="7" t="str">
        <f t="shared" si="20"/>
        <v>Verde</v>
      </c>
      <c r="AD72" s="25">
        <v>3</v>
      </c>
      <c r="AE72" s="161">
        <v>3</v>
      </c>
      <c r="AF72" s="5">
        <f t="shared" si="22"/>
        <v>1</v>
      </c>
      <c r="AG72" s="7" t="str">
        <f t="shared" si="28"/>
        <v>Verde</v>
      </c>
      <c r="AH72" s="25">
        <v>3</v>
      </c>
      <c r="AI72" s="161">
        <v>3</v>
      </c>
      <c r="AJ72" s="5">
        <f t="shared" si="21"/>
        <v>1</v>
      </c>
      <c r="AK72" s="7" t="str">
        <f t="shared" si="16"/>
        <v>Verde</v>
      </c>
      <c r="AL72" s="25">
        <v>3</v>
      </c>
      <c r="AM72" s="22">
        <v>13</v>
      </c>
      <c r="AN72" s="5">
        <f t="shared" si="23"/>
        <v>4.333333333333333</v>
      </c>
      <c r="AO72" s="7" t="str">
        <f t="shared" si="24"/>
        <v>Rojo</v>
      </c>
      <c r="AP72" s="22">
        <f t="shared" si="25"/>
        <v>22</v>
      </c>
      <c r="AQ72" s="6">
        <f t="shared" si="26"/>
        <v>1.8333333333333333</v>
      </c>
      <c r="AR72" s="7" t="str">
        <f t="shared" si="27"/>
        <v>Rojo</v>
      </c>
      <c r="AS72" s="41"/>
    </row>
    <row r="73" spans="1:45" ht="71.25" x14ac:dyDescent="0.25">
      <c r="A73" s="25" t="s">
        <v>39</v>
      </c>
      <c r="B73" s="25">
        <v>2025</v>
      </c>
      <c r="C73" s="26" t="s">
        <v>1032</v>
      </c>
      <c r="D73" s="25" t="s">
        <v>226</v>
      </c>
      <c r="E73" s="25" t="s">
        <v>227</v>
      </c>
      <c r="F73" s="25" t="s">
        <v>758</v>
      </c>
      <c r="G73" s="42" t="s">
        <v>148</v>
      </c>
      <c r="H73" s="25" t="s">
        <v>157</v>
      </c>
      <c r="I73" s="115" t="s">
        <v>887</v>
      </c>
      <c r="J73" s="25" t="s">
        <v>295</v>
      </c>
      <c r="K73" s="25" t="s">
        <v>325</v>
      </c>
      <c r="L73" s="25" t="s">
        <v>356</v>
      </c>
      <c r="M73" s="25" t="s">
        <v>48</v>
      </c>
      <c r="N73" s="42" t="s">
        <v>219</v>
      </c>
      <c r="O73" s="42" t="s">
        <v>50</v>
      </c>
      <c r="P73" s="42">
        <v>2</v>
      </c>
      <c r="Q73" s="25">
        <v>2024</v>
      </c>
      <c r="R73" s="42" t="s">
        <v>757</v>
      </c>
      <c r="S73" s="22" t="s">
        <v>45</v>
      </c>
      <c r="T73" s="94">
        <v>0.01</v>
      </c>
      <c r="U73" s="93">
        <v>0.75</v>
      </c>
      <c r="V73" s="19">
        <v>1</v>
      </c>
      <c r="W73" s="42">
        <v>8</v>
      </c>
      <c r="X73" s="42">
        <f t="shared" si="13"/>
        <v>8</v>
      </c>
      <c r="Y73" s="42" t="s">
        <v>371</v>
      </c>
      <c r="Z73" s="25">
        <f t="shared" si="18"/>
        <v>2</v>
      </c>
      <c r="AA73" s="42">
        <v>2</v>
      </c>
      <c r="AB73" s="5">
        <f t="shared" si="19"/>
        <v>1</v>
      </c>
      <c r="AC73" s="7" t="str">
        <f t="shared" si="20"/>
        <v>Verde</v>
      </c>
      <c r="AD73" s="25">
        <v>2</v>
      </c>
      <c r="AE73" s="161">
        <v>0</v>
      </c>
      <c r="AF73" s="5">
        <f t="shared" si="22"/>
        <v>0</v>
      </c>
      <c r="AG73" s="7">
        <f t="shared" si="28"/>
        <v>0</v>
      </c>
      <c r="AH73" s="25">
        <v>2</v>
      </c>
      <c r="AI73" s="161">
        <v>0</v>
      </c>
      <c r="AJ73" s="5">
        <f t="shared" si="21"/>
        <v>0</v>
      </c>
      <c r="AK73" s="7">
        <f>IF(AJ73="","",IF(AJ73&gt;1.3,"Rojo",IF($S73="Ascendente",IF(AND(AJ73=0,AJ73=0),0,IF(AND(AJ73&lt;=$T73,AJ73&gt;0),"Rojo",IF(AND(AJ73&gt;$T73,AJ73&lt;=$U73),"Amarillo",IF(AND(AJ73&gt;$U73,AJ73&lt;=$V73),"Verde")))),IF($S73="Descendente",IF(AND(AJ73&gt;=$V73,AJ73&lt;$U73),"Verde",IF(AND(AJ73&gt;=$U73,AJ73&lt;$T73),"Amarillo",IF(AND(AJ73&gt;=$T73,AJ73&gt;1.3),"Rojo",0)))))))</f>
        <v>0</v>
      </c>
      <c r="AL73" s="25">
        <v>2</v>
      </c>
      <c r="AM73" s="22">
        <v>2</v>
      </c>
      <c r="AN73" s="5">
        <f t="shared" si="23"/>
        <v>1</v>
      </c>
      <c r="AO73" s="7" t="str">
        <f t="shared" si="24"/>
        <v>Verde</v>
      </c>
      <c r="AP73" s="22">
        <f>AA73+AE73+AI73+AM73</f>
        <v>4</v>
      </c>
      <c r="AQ73" s="6">
        <f t="shared" si="26"/>
        <v>0.5</v>
      </c>
      <c r="AR73" s="7" t="str">
        <f t="shared" si="27"/>
        <v>Amarillo</v>
      </c>
      <c r="AS73" s="41"/>
    </row>
    <row r="74" spans="1:45" ht="71.25" x14ac:dyDescent="0.25">
      <c r="A74" s="25" t="s">
        <v>39</v>
      </c>
      <c r="B74" s="25">
        <v>2025</v>
      </c>
      <c r="C74" s="26" t="s">
        <v>1032</v>
      </c>
      <c r="D74" s="25" t="s">
        <v>226</v>
      </c>
      <c r="E74" s="25" t="s">
        <v>227</v>
      </c>
      <c r="F74" s="25" t="s">
        <v>758</v>
      </c>
      <c r="G74" s="42" t="s">
        <v>142</v>
      </c>
      <c r="H74" s="25" t="s">
        <v>158</v>
      </c>
      <c r="I74" s="115" t="s">
        <v>888</v>
      </c>
      <c r="J74" s="25" t="s">
        <v>296</v>
      </c>
      <c r="K74" s="25" t="s">
        <v>326</v>
      </c>
      <c r="L74" s="25" t="s">
        <v>357</v>
      </c>
      <c r="M74" s="25" t="s">
        <v>48</v>
      </c>
      <c r="N74" s="42" t="s">
        <v>219</v>
      </c>
      <c r="O74" s="42" t="s">
        <v>44</v>
      </c>
      <c r="P74" s="42">
        <v>5</v>
      </c>
      <c r="Q74" s="25">
        <v>2024</v>
      </c>
      <c r="R74" s="25" t="s">
        <v>642</v>
      </c>
      <c r="S74" s="22" t="s">
        <v>45</v>
      </c>
      <c r="T74" s="94">
        <v>0.01</v>
      </c>
      <c r="U74" s="93">
        <v>0.75</v>
      </c>
      <c r="V74" s="19">
        <v>1</v>
      </c>
      <c r="W74" s="42">
        <v>64</v>
      </c>
      <c r="X74" s="42">
        <f t="shared" si="13"/>
        <v>64</v>
      </c>
      <c r="Y74" s="42" t="s">
        <v>371</v>
      </c>
      <c r="Z74" s="25">
        <f t="shared" si="18"/>
        <v>16</v>
      </c>
      <c r="AA74" s="42">
        <v>12</v>
      </c>
      <c r="AB74" s="5">
        <f t="shared" si="19"/>
        <v>0.75</v>
      </c>
      <c r="AC74" s="7" t="str">
        <f t="shared" si="20"/>
        <v>Amarillo</v>
      </c>
      <c r="AD74" s="25">
        <v>16</v>
      </c>
      <c r="AE74" s="158">
        <v>3</v>
      </c>
      <c r="AF74" s="5">
        <f t="shared" si="22"/>
        <v>0.1875</v>
      </c>
      <c r="AG74" s="7" t="str">
        <f t="shared" si="28"/>
        <v>Amarillo</v>
      </c>
      <c r="AH74" s="25">
        <v>16</v>
      </c>
      <c r="AI74" s="158">
        <v>3</v>
      </c>
      <c r="AJ74" s="5">
        <f t="shared" si="21"/>
        <v>0.1875</v>
      </c>
      <c r="AK74" s="7" t="str">
        <f t="shared" si="16"/>
        <v>Amarillo</v>
      </c>
      <c r="AL74" s="25">
        <v>16</v>
      </c>
      <c r="AM74" s="22">
        <v>21</v>
      </c>
      <c r="AN74" s="5">
        <f t="shared" si="23"/>
        <v>1.3125</v>
      </c>
      <c r="AO74" s="7" t="str">
        <f t="shared" si="24"/>
        <v>Rojo</v>
      </c>
      <c r="AP74" s="22">
        <f>AA74+AE74+AI74+AM74</f>
        <v>39</v>
      </c>
      <c r="AQ74" s="6">
        <f t="shared" si="26"/>
        <v>0.609375</v>
      </c>
      <c r="AR74" s="7" t="str">
        <f t="shared" si="27"/>
        <v>Amarillo</v>
      </c>
      <c r="AS74" s="41"/>
    </row>
    <row r="75" spans="1:45" ht="71.25" x14ac:dyDescent="0.25">
      <c r="A75" s="25" t="s">
        <v>39</v>
      </c>
      <c r="B75" s="25">
        <v>2025</v>
      </c>
      <c r="C75" s="26" t="s">
        <v>1032</v>
      </c>
      <c r="D75" s="25" t="s">
        <v>226</v>
      </c>
      <c r="E75" s="25" t="s">
        <v>227</v>
      </c>
      <c r="F75" s="25" t="s">
        <v>760</v>
      </c>
      <c r="G75" s="42" t="s">
        <v>145</v>
      </c>
      <c r="H75" s="25" t="s">
        <v>159</v>
      </c>
      <c r="I75" s="115" t="s">
        <v>889</v>
      </c>
      <c r="J75" s="25" t="s">
        <v>297</v>
      </c>
      <c r="K75" s="25" t="s">
        <v>327</v>
      </c>
      <c r="L75" s="25" t="s">
        <v>358</v>
      </c>
      <c r="M75" s="25" t="s">
        <v>48</v>
      </c>
      <c r="N75" s="42" t="s">
        <v>219</v>
      </c>
      <c r="O75" s="42" t="s">
        <v>44</v>
      </c>
      <c r="P75" s="42">
        <v>4</v>
      </c>
      <c r="Q75" s="25">
        <v>2024</v>
      </c>
      <c r="R75" s="25" t="s">
        <v>759</v>
      </c>
      <c r="S75" s="22" t="s">
        <v>45</v>
      </c>
      <c r="T75" s="94">
        <v>0.01</v>
      </c>
      <c r="U75" s="93">
        <v>0.75</v>
      </c>
      <c r="V75" s="19">
        <v>1</v>
      </c>
      <c r="W75" s="42">
        <v>12</v>
      </c>
      <c r="X75" s="42">
        <f t="shared" si="13"/>
        <v>12</v>
      </c>
      <c r="Y75" s="42" t="s">
        <v>371</v>
      </c>
      <c r="Z75" s="25">
        <f t="shared" si="18"/>
        <v>3</v>
      </c>
      <c r="AA75" s="42">
        <v>1</v>
      </c>
      <c r="AB75" s="5">
        <f t="shared" si="19"/>
        <v>0.33333333333333331</v>
      </c>
      <c r="AC75" s="7" t="str">
        <f t="shared" si="20"/>
        <v>Amarillo</v>
      </c>
      <c r="AD75" s="25">
        <v>3</v>
      </c>
      <c r="AE75" s="174">
        <v>1</v>
      </c>
      <c r="AF75" s="5">
        <f t="shared" si="22"/>
        <v>0.33333333333333331</v>
      </c>
      <c r="AG75" s="7" t="str">
        <f t="shared" si="28"/>
        <v>Amarillo</v>
      </c>
      <c r="AH75" s="25">
        <v>3</v>
      </c>
      <c r="AI75" s="174">
        <v>1</v>
      </c>
      <c r="AJ75" s="5">
        <f t="shared" si="21"/>
        <v>0.33333333333333331</v>
      </c>
      <c r="AK75" s="7" t="str">
        <f t="shared" si="16"/>
        <v>Amarillo</v>
      </c>
      <c r="AL75" s="25">
        <v>3</v>
      </c>
      <c r="AM75" s="22">
        <v>6</v>
      </c>
      <c r="AN75" s="5">
        <f t="shared" si="23"/>
        <v>2</v>
      </c>
      <c r="AO75" s="7" t="str">
        <f t="shared" si="24"/>
        <v>Rojo</v>
      </c>
      <c r="AP75" s="169">
        <f>AA75+AE75+AI75+AM75</f>
        <v>9</v>
      </c>
      <c r="AQ75" s="6">
        <f t="shared" si="26"/>
        <v>0.75</v>
      </c>
      <c r="AR75" s="7" t="str">
        <f t="shared" si="27"/>
        <v>Amarillo</v>
      </c>
      <c r="AS75" s="41"/>
    </row>
    <row r="76" spans="1:45" ht="71.25" x14ac:dyDescent="0.25">
      <c r="A76" s="25" t="s">
        <v>39</v>
      </c>
      <c r="B76" s="25">
        <v>2025</v>
      </c>
      <c r="C76" s="26" t="s">
        <v>1032</v>
      </c>
      <c r="D76" s="25" t="s">
        <v>226</v>
      </c>
      <c r="E76" s="25" t="s">
        <v>227</v>
      </c>
      <c r="F76" s="25" t="s">
        <v>760</v>
      </c>
      <c r="G76" s="42" t="s">
        <v>149</v>
      </c>
      <c r="H76" s="25" t="s">
        <v>267</v>
      </c>
      <c r="I76" s="115" t="s">
        <v>890</v>
      </c>
      <c r="J76" s="25" t="s">
        <v>298</v>
      </c>
      <c r="K76" s="25" t="s">
        <v>328</v>
      </c>
      <c r="L76" s="25" t="s">
        <v>359</v>
      </c>
      <c r="M76" s="25" t="s">
        <v>48</v>
      </c>
      <c r="N76" s="42" t="s">
        <v>219</v>
      </c>
      <c r="O76" s="42" t="s">
        <v>44</v>
      </c>
      <c r="P76" s="95">
        <v>0.18</v>
      </c>
      <c r="Q76" s="25">
        <v>2024</v>
      </c>
      <c r="R76" s="25" t="s">
        <v>761</v>
      </c>
      <c r="S76" s="22" t="s">
        <v>45</v>
      </c>
      <c r="T76" s="94">
        <v>0.01</v>
      </c>
      <c r="U76" s="93">
        <v>0.75</v>
      </c>
      <c r="V76" s="19">
        <v>1</v>
      </c>
      <c r="W76" s="95">
        <v>0.54</v>
      </c>
      <c r="X76" s="56">
        <f t="shared" si="13"/>
        <v>0.54</v>
      </c>
      <c r="Y76" s="42" t="s">
        <v>46</v>
      </c>
      <c r="Z76" s="29">
        <f t="shared" si="18"/>
        <v>0.13500000000000001</v>
      </c>
      <c r="AA76" s="95">
        <v>0.05</v>
      </c>
      <c r="AB76" s="5">
        <f t="shared" si="19"/>
        <v>0.37037037037037035</v>
      </c>
      <c r="AC76" s="7" t="str">
        <f t="shared" si="20"/>
        <v>Amarillo</v>
      </c>
      <c r="AD76" s="29">
        <v>0.13500000000000001</v>
      </c>
      <c r="AE76" s="56">
        <v>0.02</v>
      </c>
      <c r="AF76" s="5">
        <f t="shared" si="22"/>
        <v>0.14814814814814814</v>
      </c>
      <c r="AG76" s="7" t="str">
        <f t="shared" si="28"/>
        <v>Amarillo</v>
      </c>
      <c r="AH76" s="29">
        <v>0.13500000000000001</v>
      </c>
      <c r="AI76" s="56">
        <v>0.02</v>
      </c>
      <c r="AJ76" s="5">
        <f t="shared" si="21"/>
        <v>0.14814814814814814</v>
      </c>
      <c r="AK76" s="7" t="str">
        <f t="shared" si="16"/>
        <v>Amarillo</v>
      </c>
      <c r="AL76" s="29">
        <v>0.13500000000000001</v>
      </c>
      <c r="AM76" s="22">
        <v>0</v>
      </c>
      <c r="AN76" s="5">
        <f t="shared" si="23"/>
        <v>0</v>
      </c>
      <c r="AO76" s="7">
        <f t="shared" si="24"/>
        <v>0</v>
      </c>
      <c r="AP76" s="157">
        <f t="shared" ref="AP76:AP79" si="29">AA76+AE76+AI76+AM76</f>
        <v>9.0000000000000011E-2</v>
      </c>
      <c r="AQ76" s="6">
        <f t="shared" si="26"/>
        <v>0.16666666666666669</v>
      </c>
      <c r="AR76" s="7" t="str">
        <f t="shared" si="27"/>
        <v>Amarillo</v>
      </c>
      <c r="AS76" s="41"/>
    </row>
    <row r="77" spans="1:45" ht="71.25" x14ac:dyDescent="0.25">
      <c r="A77" s="25" t="s">
        <v>39</v>
      </c>
      <c r="B77" s="25">
        <v>2025</v>
      </c>
      <c r="C77" s="26" t="s">
        <v>1032</v>
      </c>
      <c r="D77" s="25" t="s">
        <v>226</v>
      </c>
      <c r="E77" s="25" t="s">
        <v>227</v>
      </c>
      <c r="F77" s="25" t="s">
        <v>134</v>
      </c>
      <c r="G77" s="42" t="s">
        <v>143</v>
      </c>
      <c r="H77" s="25" t="s">
        <v>268</v>
      </c>
      <c r="I77" s="115" t="s">
        <v>891</v>
      </c>
      <c r="J77" s="25" t="s">
        <v>299</v>
      </c>
      <c r="K77" s="25" t="s">
        <v>329</v>
      </c>
      <c r="L77" s="25" t="s">
        <v>360</v>
      </c>
      <c r="M77" s="25" t="s">
        <v>48</v>
      </c>
      <c r="N77" s="42" t="s">
        <v>219</v>
      </c>
      <c r="O77" s="42" t="s">
        <v>44</v>
      </c>
      <c r="P77" s="42">
        <v>0</v>
      </c>
      <c r="Q77" s="25">
        <v>2024</v>
      </c>
      <c r="R77" s="42" t="s">
        <v>762</v>
      </c>
      <c r="S77" s="22" t="s">
        <v>45</v>
      </c>
      <c r="T77" s="94">
        <v>0.01</v>
      </c>
      <c r="U77" s="93">
        <v>0.75</v>
      </c>
      <c r="V77" s="19">
        <v>1</v>
      </c>
      <c r="W77" s="42">
        <v>2500</v>
      </c>
      <c r="X77" s="42">
        <f t="shared" si="13"/>
        <v>2500</v>
      </c>
      <c r="Y77" s="42" t="s">
        <v>60</v>
      </c>
      <c r="Z77" s="25">
        <f t="shared" si="18"/>
        <v>625</v>
      </c>
      <c r="AA77" s="42">
        <v>0</v>
      </c>
      <c r="AB77" s="5">
        <f t="shared" si="19"/>
        <v>0</v>
      </c>
      <c r="AC77" s="7">
        <f t="shared" si="20"/>
        <v>0</v>
      </c>
      <c r="AD77" s="25">
        <v>625</v>
      </c>
      <c r="AE77" s="42">
        <v>32</v>
      </c>
      <c r="AF77" s="5">
        <f t="shared" si="22"/>
        <v>5.1200000000000002E-2</v>
      </c>
      <c r="AG77" s="7" t="str">
        <f t="shared" si="28"/>
        <v>Amarillo</v>
      </c>
      <c r="AH77" s="25">
        <v>625</v>
      </c>
      <c r="AI77" s="42">
        <v>32</v>
      </c>
      <c r="AJ77" s="5">
        <f t="shared" si="21"/>
        <v>5.1200000000000002E-2</v>
      </c>
      <c r="AK77" s="7" t="str">
        <f t="shared" si="16"/>
        <v>Amarillo</v>
      </c>
      <c r="AL77" s="25">
        <v>625</v>
      </c>
      <c r="AM77" s="22">
        <v>110</v>
      </c>
      <c r="AN77" s="5">
        <f t="shared" si="23"/>
        <v>0.17599999999999999</v>
      </c>
      <c r="AO77" s="7" t="str">
        <f t="shared" si="24"/>
        <v>Amarillo</v>
      </c>
      <c r="AP77" s="169">
        <f t="shared" si="29"/>
        <v>174</v>
      </c>
      <c r="AQ77" s="6">
        <f t="shared" si="26"/>
        <v>6.9599999999999995E-2</v>
      </c>
      <c r="AR77" s="7" t="str">
        <f t="shared" si="27"/>
        <v>Amarillo</v>
      </c>
      <c r="AS77" s="41"/>
    </row>
    <row r="78" spans="1:45" ht="71.25" x14ac:dyDescent="0.25">
      <c r="A78" s="25" t="s">
        <v>39</v>
      </c>
      <c r="B78" s="25">
        <v>2025</v>
      </c>
      <c r="C78" s="26" t="s">
        <v>1032</v>
      </c>
      <c r="D78" s="25" t="s">
        <v>226</v>
      </c>
      <c r="E78" s="25" t="s">
        <v>227</v>
      </c>
      <c r="F78" s="25" t="s">
        <v>134</v>
      </c>
      <c r="G78" s="42" t="s">
        <v>146</v>
      </c>
      <c r="H78" s="25" t="s">
        <v>269</v>
      </c>
      <c r="I78" s="115" t="s">
        <v>892</v>
      </c>
      <c r="J78" s="25" t="s">
        <v>300</v>
      </c>
      <c r="K78" s="25" t="s">
        <v>330</v>
      </c>
      <c r="L78" s="25" t="s">
        <v>361</v>
      </c>
      <c r="M78" s="25" t="s">
        <v>48</v>
      </c>
      <c r="N78" s="42" t="s">
        <v>219</v>
      </c>
      <c r="O78" s="42" t="s">
        <v>44</v>
      </c>
      <c r="P78" s="42">
        <v>12</v>
      </c>
      <c r="Q78" s="25">
        <v>2024</v>
      </c>
      <c r="R78" s="25" t="s">
        <v>763</v>
      </c>
      <c r="S78" s="22" t="s">
        <v>45</v>
      </c>
      <c r="T78" s="94">
        <v>0.01</v>
      </c>
      <c r="U78" s="93">
        <v>0.75</v>
      </c>
      <c r="V78" s="19">
        <v>1</v>
      </c>
      <c r="W78" s="42">
        <v>88</v>
      </c>
      <c r="X78" s="42">
        <f t="shared" si="13"/>
        <v>88</v>
      </c>
      <c r="Y78" s="42" t="s">
        <v>371</v>
      </c>
      <c r="Z78" s="25">
        <f t="shared" si="18"/>
        <v>22</v>
      </c>
      <c r="AA78" s="42">
        <v>19</v>
      </c>
      <c r="AB78" s="5">
        <f t="shared" si="19"/>
        <v>0.86363636363636365</v>
      </c>
      <c r="AC78" s="7" t="str">
        <f t="shared" si="20"/>
        <v>Verde</v>
      </c>
      <c r="AD78" s="25">
        <v>22</v>
      </c>
      <c r="AE78" s="158">
        <v>0</v>
      </c>
      <c r="AF78" s="5">
        <f t="shared" si="22"/>
        <v>0</v>
      </c>
      <c r="AG78" s="7">
        <f t="shared" si="28"/>
        <v>0</v>
      </c>
      <c r="AH78" s="25">
        <v>22</v>
      </c>
      <c r="AI78" s="158">
        <v>0</v>
      </c>
      <c r="AJ78" s="5">
        <f t="shared" si="21"/>
        <v>0</v>
      </c>
      <c r="AK78" s="7">
        <f t="shared" si="16"/>
        <v>0</v>
      </c>
      <c r="AL78" s="25">
        <v>22</v>
      </c>
      <c r="AM78" s="22">
        <v>5</v>
      </c>
      <c r="AN78" s="5">
        <f t="shared" si="23"/>
        <v>0.22727272727272727</v>
      </c>
      <c r="AO78" s="7" t="str">
        <f t="shared" si="24"/>
        <v>Amarillo</v>
      </c>
      <c r="AP78" s="169">
        <f t="shared" si="29"/>
        <v>24</v>
      </c>
      <c r="AQ78" s="6">
        <f t="shared" si="26"/>
        <v>0.27272727272727271</v>
      </c>
      <c r="AR78" s="7" t="str">
        <f t="shared" si="27"/>
        <v>Amarillo</v>
      </c>
      <c r="AS78" s="41"/>
    </row>
    <row r="79" spans="1:45" ht="71.25" x14ac:dyDescent="0.25">
      <c r="A79" s="25" t="s">
        <v>39</v>
      </c>
      <c r="B79" s="25">
        <v>2025</v>
      </c>
      <c r="C79" s="26" t="s">
        <v>1032</v>
      </c>
      <c r="D79" s="25" t="s">
        <v>226</v>
      </c>
      <c r="E79" s="25" t="s">
        <v>227</v>
      </c>
      <c r="F79" s="25" t="s">
        <v>134</v>
      </c>
      <c r="G79" s="42" t="s">
        <v>150</v>
      </c>
      <c r="H79" s="25" t="s">
        <v>270</v>
      </c>
      <c r="I79" s="115" t="s">
        <v>893</v>
      </c>
      <c r="J79" s="25" t="s">
        <v>301</v>
      </c>
      <c r="K79" s="25" t="s">
        <v>331</v>
      </c>
      <c r="L79" s="25" t="s">
        <v>362</v>
      </c>
      <c r="M79" s="25" t="s">
        <v>48</v>
      </c>
      <c r="N79" s="42" t="s">
        <v>219</v>
      </c>
      <c r="O79" s="42" t="s">
        <v>50</v>
      </c>
      <c r="P79" s="95">
        <v>0.36</v>
      </c>
      <c r="Q79" s="25">
        <v>2024</v>
      </c>
      <c r="R79" s="25" t="s">
        <v>764</v>
      </c>
      <c r="S79" s="22" t="s">
        <v>45</v>
      </c>
      <c r="T79" s="94">
        <v>0.01</v>
      </c>
      <c r="U79" s="93">
        <v>0.75</v>
      </c>
      <c r="V79" s="19">
        <v>1</v>
      </c>
      <c r="W79" s="95">
        <v>0.9</v>
      </c>
      <c r="X79" s="56">
        <f t="shared" si="13"/>
        <v>0.9</v>
      </c>
      <c r="Y79" s="42" t="s">
        <v>46</v>
      </c>
      <c r="Z79" s="29">
        <f t="shared" si="18"/>
        <v>0.22500000000000001</v>
      </c>
      <c r="AA79" s="95">
        <v>0.12</v>
      </c>
      <c r="AB79" s="5">
        <f t="shared" si="19"/>
        <v>0.53333333333333333</v>
      </c>
      <c r="AC79" s="7" t="str">
        <f t="shared" si="20"/>
        <v>Amarillo</v>
      </c>
      <c r="AD79" s="29">
        <v>0.22500000000000001</v>
      </c>
      <c r="AE79" s="159">
        <v>0.04</v>
      </c>
      <c r="AF79" s="5">
        <f t="shared" si="22"/>
        <v>0.17777777777777778</v>
      </c>
      <c r="AG79" s="7" t="str">
        <f t="shared" si="28"/>
        <v>Amarillo</v>
      </c>
      <c r="AH79" s="29">
        <v>0.22500000000000001</v>
      </c>
      <c r="AI79" s="159">
        <v>0.04</v>
      </c>
      <c r="AJ79" s="5">
        <f t="shared" si="21"/>
        <v>0.17777777777777778</v>
      </c>
      <c r="AK79" s="7" t="str">
        <f t="shared" si="16"/>
        <v>Amarillo</v>
      </c>
      <c r="AL79" s="29">
        <v>0.22500000000000001</v>
      </c>
      <c r="AM79" s="109">
        <v>0.9</v>
      </c>
      <c r="AN79" s="5">
        <f t="shared" si="23"/>
        <v>4</v>
      </c>
      <c r="AO79" s="7" t="str">
        <f t="shared" si="24"/>
        <v>Rojo</v>
      </c>
      <c r="AP79" s="157">
        <f t="shared" si="29"/>
        <v>1.1000000000000001</v>
      </c>
      <c r="AQ79" s="6">
        <f t="shared" si="26"/>
        <v>1.2222222222222223</v>
      </c>
      <c r="AR79" s="7" t="s">
        <v>706</v>
      </c>
      <c r="AS79" s="41"/>
    </row>
    <row r="80" spans="1:45" ht="71.25" x14ac:dyDescent="0.25">
      <c r="A80" s="25" t="s">
        <v>39</v>
      </c>
      <c r="B80" s="25">
        <v>2025</v>
      </c>
      <c r="C80" s="26" t="s">
        <v>1032</v>
      </c>
      <c r="D80" s="25" t="s">
        <v>226</v>
      </c>
      <c r="E80" s="25" t="s">
        <v>227</v>
      </c>
      <c r="F80" s="25" t="s">
        <v>760</v>
      </c>
      <c r="G80" s="42" t="s">
        <v>144</v>
      </c>
      <c r="H80" s="25" t="s">
        <v>271</v>
      </c>
      <c r="I80" s="115" t="s">
        <v>894</v>
      </c>
      <c r="J80" s="25" t="s">
        <v>302</v>
      </c>
      <c r="K80" s="25" t="s">
        <v>332</v>
      </c>
      <c r="L80" s="25" t="s">
        <v>363</v>
      </c>
      <c r="M80" s="25" t="s">
        <v>48</v>
      </c>
      <c r="N80" s="42" t="s">
        <v>219</v>
      </c>
      <c r="O80" s="42" t="s">
        <v>44</v>
      </c>
      <c r="P80" s="42">
        <v>4</v>
      </c>
      <c r="Q80" s="25">
        <v>2024</v>
      </c>
      <c r="R80" s="42" t="s">
        <v>765</v>
      </c>
      <c r="S80" s="22" t="s">
        <v>45</v>
      </c>
      <c r="T80" s="94">
        <v>0.01</v>
      </c>
      <c r="U80" s="93">
        <v>0.75</v>
      </c>
      <c r="V80" s="19">
        <v>1</v>
      </c>
      <c r="W80" s="42">
        <v>12</v>
      </c>
      <c r="X80" s="42">
        <f t="shared" si="13"/>
        <v>12</v>
      </c>
      <c r="Y80" s="42" t="s">
        <v>371</v>
      </c>
      <c r="Z80" s="25">
        <f t="shared" si="18"/>
        <v>3</v>
      </c>
      <c r="AA80" s="42">
        <v>1</v>
      </c>
      <c r="AB80" s="5">
        <f t="shared" si="19"/>
        <v>0.33333333333333331</v>
      </c>
      <c r="AC80" s="7" t="str">
        <f t="shared" si="20"/>
        <v>Amarillo</v>
      </c>
      <c r="AD80" s="25">
        <v>3</v>
      </c>
      <c r="AE80" s="158">
        <v>1</v>
      </c>
      <c r="AF80" s="5">
        <f t="shared" si="22"/>
        <v>0.33333333333333331</v>
      </c>
      <c r="AG80" s="7" t="str">
        <f t="shared" si="28"/>
        <v>Amarillo</v>
      </c>
      <c r="AH80" s="25">
        <v>3</v>
      </c>
      <c r="AI80" s="158">
        <v>1</v>
      </c>
      <c r="AJ80" s="5">
        <f t="shared" si="21"/>
        <v>0.33333333333333331</v>
      </c>
      <c r="AK80" s="7" t="str">
        <f t="shared" si="16"/>
        <v>Amarillo</v>
      </c>
      <c r="AL80" s="25">
        <v>3</v>
      </c>
      <c r="AM80" s="22">
        <v>8</v>
      </c>
      <c r="AN80" s="5">
        <f t="shared" si="23"/>
        <v>2.6666666666666665</v>
      </c>
      <c r="AO80" s="7" t="str">
        <f t="shared" si="24"/>
        <v>Rojo</v>
      </c>
      <c r="AP80" s="22">
        <f>AA80+AE80+AI80+AM80</f>
        <v>11</v>
      </c>
      <c r="AQ80" s="6">
        <f t="shared" si="26"/>
        <v>0.91666666666666663</v>
      </c>
      <c r="AR80" s="7" t="str">
        <f t="shared" si="27"/>
        <v>Verde</v>
      </c>
      <c r="AS80" s="41"/>
    </row>
    <row r="81" spans="1:45" ht="71.25" x14ac:dyDescent="0.25">
      <c r="A81" s="25" t="s">
        <v>39</v>
      </c>
      <c r="B81" s="25">
        <v>2025</v>
      </c>
      <c r="C81" s="26" t="s">
        <v>1032</v>
      </c>
      <c r="D81" s="25" t="s">
        <v>226</v>
      </c>
      <c r="E81" s="25" t="s">
        <v>227</v>
      </c>
      <c r="F81" s="25" t="s">
        <v>760</v>
      </c>
      <c r="G81" s="42" t="s">
        <v>147</v>
      </c>
      <c r="H81" s="25" t="s">
        <v>272</v>
      </c>
      <c r="I81" s="115" t="s">
        <v>895</v>
      </c>
      <c r="J81" s="25" t="s">
        <v>303</v>
      </c>
      <c r="K81" s="25" t="s">
        <v>333</v>
      </c>
      <c r="L81" s="25" t="s">
        <v>364</v>
      </c>
      <c r="M81" s="25" t="s">
        <v>48</v>
      </c>
      <c r="N81" s="42" t="s">
        <v>219</v>
      </c>
      <c r="O81" s="42" t="s">
        <v>50</v>
      </c>
      <c r="P81" s="42">
        <v>0</v>
      </c>
      <c r="Q81" s="25">
        <v>2024</v>
      </c>
      <c r="R81" s="42" t="s">
        <v>766</v>
      </c>
      <c r="S81" s="22" t="s">
        <v>45</v>
      </c>
      <c r="T81" s="94">
        <v>0.01</v>
      </c>
      <c r="U81" s="93">
        <v>0.75</v>
      </c>
      <c r="V81" s="19">
        <v>1</v>
      </c>
      <c r="W81" s="42">
        <v>1</v>
      </c>
      <c r="X81" s="42">
        <f t="shared" si="13"/>
        <v>1</v>
      </c>
      <c r="Y81" s="42" t="s">
        <v>60</v>
      </c>
      <c r="Z81" s="25">
        <v>1</v>
      </c>
      <c r="AA81" s="42">
        <v>0</v>
      </c>
      <c r="AB81" s="5">
        <f t="shared" si="19"/>
        <v>0</v>
      </c>
      <c r="AC81" s="7">
        <f t="shared" si="20"/>
        <v>0</v>
      </c>
      <c r="AD81" s="25">
        <v>1</v>
      </c>
      <c r="AE81" s="160">
        <v>0.53</v>
      </c>
      <c r="AF81" s="5">
        <f t="shared" si="22"/>
        <v>0.53</v>
      </c>
      <c r="AG81" s="7" t="str">
        <f t="shared" si="28"/>
        <v>Amarillo</v>
      </c>
      <c r="AH81" s="25">
        <v>1</v>
      </c>
      <c r="AI81" s="160">
        <v>0.53</v>
      </c>
      <c r="AJ81" s="5">
        <f t="shared" si="21"/>
        <v>0.53</v>
      </c>
      <c r="AK81" s="7" t="str">
        <f t="shared" si="16"/>
        <v>Amarillo</v>
      </c>
      <c r="AL81" s="25">
        <v>1</v>
      </c>
      <c r="AM81" s="22">
        <v>1</v>
      </c>
      <c r="AN81" s="5">
        <f t="shared" si="23"/>
        <v>1</v>
      </c>
      <c r="AO81" s="7" t="str">
        <f t="shared" si="24"/>
        <v>Verde</v>
      </c>
      <c r="AP81" s="22">
        <f t="shared" ref="AP81:AP82" si="30">AA81+AE81+AI81+AM81</f>
        <v>2.06</v>
      </c>
      <c r="AQ81" s="6">
        <f t="shared" si="26"/>
        <v>2.06</v>
      </c>
      <c r="AR81" s="7" t="str">
        <f t="shared" si="27"/>
        <v>Rojo</v>
      </c>
      <c r="AS81" s="41"/>
    </row>
    <row r="82" spans="1:45" ht="71.25" x14ac:dyDescent="0.25">
      <c r="A82" s="25" t="s">
        <v>39</v>
      </c>
      <c r="B82" s="25">
        <v>2025</v>
      </c>
      <c r="C82" s="26" t="s">
        <v>1032</v>
      </c>
      <c r="D82" s="25" t="s">
        <v>226</v>
      </c>
      <c r="E82" s="25" t="s">
        <v>227</v>
      </c>
      <c r="F82" s="25" t="s">
        <v>134</v>
      </c>
      <c r="G82" s="44" t="s">
        <v>752</v>
      </c>
      <c r="H82" s="59" t="s">
        <v>273</v>
      </c>
      <c r="I82" s="115" t="s">
        <v>896</v>
      </c>
      <c r="J82" s="59" t="s">
        <v>304</v>
      </c>
      <c r="K82" s="59" t="s">
        <v>334</v>
      </c>
      <c r="L82" s="59" t="s">
        <v>365</v>
      </c>
      <c r="M82" s="25" t="s">
        <v>48</v>
      </c>
      <c r="N82" s="42" t="s">
        <v>43</v>
      </c>
      <c r="O82" s="44" t="s">
        <v>44</v>
      </c>
      <c r="P82" s="44">
        <v>0</v>
      </c>
      <c r="Q82" s="25">
        <v>2024</v>
      </c>
      <c r="R82" s="25" t="s">
        <v>642</v>
      </c>
      <c r="S82" s="22" t="s">
        <v>45</v>
      </c>
      <c r="T82" s="94">
        <v>0.01</v>
      </c>
      <c r="U82" s="93">
        <v>0.75</v>
      </c>
      <c r="V82" s="19">
        <v>1</v>
      </c>
      <c r="W82" s="44">
        <v>1</v>
      </c>
      <c r="X82" s="42">
        <f t="shared" si="13"/>
        <v>1</v>
      </c>
      <c r="Y82" s="44" t="s">
        <v>60</v>
      </c>
      <c r="Z82" s="25">
        <v>1</v>
      </c>
      <c r="AA82" s="44">
        <v>0</v>
      </c>
      <c r="AB82" s="5">
        <f t="shared" si="19"/>
        <v>0</v>
      </c>
      <c r="AC82" s="7">
        <f t="shared" si="20"/>
        <v>0</v>
      </c>
      <c r="AD82" s="25">
        <v>1</v>
      </c>
      <c r="AE82" s="161">
        <v>0</v>
      </c>
      <c r="AF82" s="5">
        <f t="shared" si="22"/>
        <v>0</v>
      </c>
      <c r="AG82" s="7">
        <f t="shared" si="28"/>
        <v>0</v>
      </c>
      <c r="AH82" s="25">
        <v>1</v>
      </c>
      <c r="AI82" s="161">
        <v>0</v>
      </c>
      <c r="AJ82" s="5">
        <f t="shared" si="21"/>
        <v>0</v>
      </c>
      <c r="AK82" s="7">
        <f t="shared" si="16"/>
        <v>0</v>
      </c>
      <c r="AL82" s="25">
        <v>1</v>
      </c>
      <c r="AM82" s="175">
        <v>0</v>
      </c>
      <c r="AN82" s="5">
        <f t="shared" si="23"/>
        <v>0</v>
      </c>
      <c r="AO82" s="7">
        <f t="shared" si="24"/>
        <v>0</v>
      </c>
      <c r="AP82" s="22">
        <f t="shared" si="30"/>
        <v>0</v>
      </c>
      <c r="AQ82" s="6">
        <f t="shared" si="26"/>
        <v>0</v>
      </c>
      <c r="AR82" s="7">
        <f t="shared" si="27"/>
        <v>0</v>
      </c>
      <c r="AS82" s="41"/>
    </row>
    <row r="83" spans="1:45" ht="128.25" customHeight="1" x14ac:dyDescent="0.25">
      <c r="A83" s="25" t="s">
        <v>39</v>
      </c>
      <c r="B83" s="25">
        <v>2025</v>
      </c>
      <c r="C83" s="26" t="s">
        <v>1032</v>
      </c>
      <c r="D83" s="25" t="s">
        <v>226</v>
      </c>
      <c r="E83" s="25" t="s">
        <v>228</v>
      </c>
      <c r="F83" s="51" t="s">
        <v>520</v>
      </c>
      <c r="G83" s="57" t="s">
        <v>40</v>
      </c>
      <c r="H83" s="48" t="s">
        <v>539</v>
      </c>
      <c r="I83" s="117" t="s">
        <v>897</v>
      </c>
      <c r="J83" s="50" t="s">
        <v>539</v>
      </c>
      <c r="K83" s="50" t="s">
        <v>576</v>
      </c>
      <c r="L83" s="23" t="s">
        <v>600</v>
      </c>
      <c r="M83" s="51" t="s">
        <v>42</v>
      </c>
      <c r="N83" s="24" t="s">
        <v>625</v>
      </c>
      <c r="O83" s="24" t="s">
        <v>50</v>
      </c>
      <c r="P83" s="63">
        <v>1</v>
      </c>
      <c r="Q83" s="24">
        <v>2024</v>
      </c>
      <c r="R83" s="64" t="s">
        <v>626</v>
      </c>
      <c r="S83" s="24" t="s">
        <v>628</v>
      </c>
      <c r="T83" s="94">
        <v>0.01</v>
      </c>
      <c r="U83" s="93">
        <v>0.75</v>
      </c>
      <c r="V83" s="19">
        <v>1</v>
      </c>
      <c r="W83" s="65">
        <v>1</v>
      </c>
      <c r="X83" s="65">
        <v>1</v>
      </c>
      <c r="Y83" s="24" t="s">
        <v>46</v>
      </c>
      <c r="Z83" s="97">
        <f>W83/4</f>
        <v>0.25</v>
      </c>
      <c r="AA83" s="65">
        <v>0</v>
      </c>
      <c r="AB83" s="85">
        <v>0</v>
      </c>
      <c r="AC83" s="7">
        <v>0</v>
      </c>
      <c r="AD83" s="97">
        <v>0.25</v>
      </c>
      <c r="AE83" s="65">
        <v>0</v>
      </c>
      <c r="AF83" s="111">
        <f t="shared" si="22"/>
        <v>0</v>
      </c>
      <c r="AG83" s="7">
        <v>0</v>
      </c>
      <c r="AH83" s="97">
        <v>0.25</v>
      </c>
      <c r="AI83" s="22">
        <v>0</v>
      </c>
      <c r="AJ83" s="5">
        <f t="shared" si="21"/>
        <v>0</v>
      </c>
      <c r="AK83" s="7">
        <v>0</v>
      </c>
      <c r="AL83" s="97">
        <v>0.25</v>
      </c>
      <c r="AM83" s="95">
        <v>0</v>
      </c>
      <c r="AN83" s="111">
        <f t="shared" si="23"/>
        <v>0</v>
      </c>
      <c r="AO83" s="7">
        <v>0</v>
      </c>
      <c r="AP83" s="109">
        <f>AA83+AE83+AI83+AM83</f>
        <v>0</v>
      </c>
      <c r="AQ83" s="6">
        <f t="shared" si="26"/>
        <v>0</v>
      </c>
      <c r="AR83" s="7">
        <v>0</v>
      </c>
      <c r="AS83" s="41"/>
    </row>
    <row r="84" spans="1:45" ht="114" x14ac:dyDescent="0.25">
      <c r="A84" s="25" t="s">
        <v>39</v>
      </c>
      <c r="B84" s="25">
        <v>2025</v>
      </c>
      <c r="C84" s="26" t="s">
        <v>1032</v>
      </c>
      <c r="D84" s="25" t="s">
        <v>226</v>
      </c>
      <c r="E84" s="25" t="s">
        <v>228</v>
      </c>
      <c r="F84" s="51" t="s">
        <v>520</v>
      </c>
      <c r="G84" s="57" t="s">
        <v>47</v>
      </c>
      <c r="H84" s="48" t="s">
        <v>540</v>
      </c>
      <c r="I84" s="117" t="s">
        <v>898</v>
      </c>
      <c r="J84" s="50" t="s">
        <v>540</v>
      </c>
      <c r="K84" s="50" t="s">
        <v>577</v>
      </c>
      <c r="L84" s="23" t="s">
        <v>601</v>
      </c>
      <c r="M84" s="51" t="s">
        <v>42</v>
      </c>
      <c r="N84" s="23" t="s">
        <v>625</v>
      </c>
      <c r="O84" s="24" t="s">
        <v>50</v>
      </c>
      <c r="P84" s="63">
        <v>1</v>
      </c>
      <c r="Q84" s="24">
        <v>2024</v>
      </c>
      <c r="R84" s="64" t="s">
        <v>626</v>
      </c>
      <c r="S84" s="24" t="s">
        <v>628</v>
      </c>
      <c r="T84" s="94">
        <v>0.01</v>
      </c>
      <c r="U84" s="93">
        <v>0.75</v>
      </c>
      <c r="V84" s="19">
        <v>1</v>
      </c>
      <c r="W84" s="65">
        <v>1</v>
      </c>
      <c r="X84" s="65">
        <v>1</v>
      </c>
      <c r="Y84" s="24" t="s">
        <v>46</v>
      </c>
      <c r="Z84" s="97">
        <f t="shared" ref="Z84:Z107" si="31">W84/4</f>
        <v>0.25</v>
      </c>
      <c r="AA84" s="65">
        <v>0</v>
      </c>
      <c r="AB84" s="85">
        <v>0</v>
      </c>
      <c r="AC84" s="7">
        <v>0</v>
      </c>
      <c r="AD84" s="97">
        <v>0.25</v>
      </c>
      <c r="AE84" s="65">
        <v>0</v>
      </c>
      <c r="AF84" s="111">
        <f t="shared" si="22"/>
        <v>0</v>
      </c>
      <c r="AG84" s="7">
        <v>0</v>
      </c>
      <c r="AH84" s="97">
        <v>0.25</v>
      </c>
      <c r="AI84" s="22">
        <v>0</v>
      </c>
      <c r="AJ84" s="5">
        <f t="shared" si="21"/>
        <v>0</v>
      </c>
      <c r="AK84" s="7">
        <v>0</v>
      </c>
      <c r="AL84" s="97">
        <v>0.25</v>
      </c>
      <c r="AM84" s="95">
        <v>0</v>
      </c>
      <c r="AN84" s="111">
        <f t="shared" si="23"/>
        <v>0</v>
      </c>
      <c r="AO84" s="7">
        <v>0</v>
      </c>
      <c r="AP84" s="109">
        <f t="shared" ref="AP84:AP107" si="32">AA84+AE84+AI84+AM84</f>
        <v>0</v>
      </c>
      <c r="AQ84" s="6">
        <f t="shared" si="26"/>
        <v>0</v>
      </c>
      <c r="AR84" s="7">
        <v>0</v>
      </c>
      <c r="AS84" s="41"/>
    </row>
    <row r="85" spans="1:45" ht="99.75" customHeight="1" x14ac:dyDescent="0.25">
      <c r="A85" s="25" t="s">
        <v>39</v>
      </c>
      <c r="B85" s="25">
        <v>2025</v>
      </c>
      <c r="C85" s="26" t="s">
        <v>1032</v>
      </c>
      <c r="D85" s="25" t="s">
        <v>226</v>
      </c>
      <c r="E85" s="25" t="s">
        <v>228</v>
      </c>
      <c r="F85" s="51" t="s">
        <v>520</v>
      </c>
      <c r="G85" s="57" t="s">
        <v>417</v>
      </c>
      <c r="H85" s="48" t="s">
        <v>541</v>
      </c>
      <c r="I85" s="117" t="s">
        <v>899</v>
      </c>
      <c r="J85" s="50" t="s">
        <v>564</v>
      </c>
      <c r="K85" s="50" t="s">
        <v>578</v>
      </c>
      <c r="L85" s="23" t="s">
        <v>602</v>
      </c>
      <c r="M85" s="51" t="s">
        <v>48</v>
      </c>
      <c r="N85" s="23" t="s">
        <v>402</v>
      </c>
      <c r="O85" s="23" t="s">
        <v>44</v>
      </c>
      <c r="P85" s="63">
        <v>1</v>
      </c>
      <c r="Q85" s="24">
        <v>2024</v>
      </c>
      <c r="R85" s="64" t="s">
        <v>627</v>
      </c>
      <c r="S85" s="24" t="s">
        <v>628</v>
      </c>
      <c r="T85" s="94">
        <v>0.01</v>
      </c>
      <c r="U85" s="93">
        <v>0.75</v>
      </c>
      <c r="V85" s="19">
        <v>1</v>
      </c>
      <c r="W85" s="65">
        <v>1</v>
      </c>
      <c r="X85" s="65">
        <v>1</v>
      </c>
      <c r="Y85" s="23" t="s">
        <v>46</v>
      </c>
      <c r="Z85" s="97">
        <f t="shared" si="31"/>
        <v>0.25</v>
      </c>
      <c r="AA85" s="65">
        <v>0</v>
      </c>
      <c r="AB85" s="85">
        <v>0</v>
      </c>
      <c r="AC85" s="7">
        <v>0</v>
      </c>
      <c r="AD85" s="97">
        <v>0.25</v>
      </c>
      <c r="AE85" s="65">
        <v>0.48</v>
      </c>
      <c r="AF85" s="111">
        <f t="shared" si="22"/>
        <v>1.92</v>
      </c>
      <c r="AG85" s="7" t="str">
        <f t="shared" si="28"/>
        <v>Rojo</v>
      </c>
      <c r="AH85" s="97">
        <v>0.25</v>
      </c>
      <c r="AI85" s="109">
        <v>0.5</v>
      </c>
      <c r="AJ85" s="5">
        <f t="shared" si="21"/>
        <v>2</v>
      </c>
      <c r="AK85" s="7" t="str">
        <f t="shared" si="16"/>
        <v>Rojo</v>
      </c>
      <c r="AL85" s="97">
        <v>0.25</v>
      </c>
      <c r="AM85" s="95">
        <v>0</v>
      </c>
      <c r="AN85" s="111">
        <f t="shared" si="23"/>
        <v>0</v>
      </c>
      <c r="AO85" s="7">
        <v>0</v>
      </c>
      <c r="AP85" s="109">
        <f t="shared" si="32"/>
        <v>0.98</v>
      </c>
      <c r="AQ85" s="6">
        <f t="shared" si="26"/>
        <v>0.98</v>
      </c>
      <c r="AR85" s="7">
        <v>0</v>
      </c>
      <c r="AS85" s="41"/>
    </row>
    <row r="86" spans="1:45" ht="99.75" customHeight="1" x14ac:dyDescent="0.25">
      <c r="A86" s="25" t="s">
        <v>39</v>
      </c>
      <c r="B86" s="25">
        <v>2025</v>
      </c>
      <c r="C86" s="26" t="s">
        <v>1032</v>
      </c>
      <c r="D86" s="25" t="s">
        <v>226</v>
      </c>
      <c r="E86" s="25" t="s">
        <v>228</v>
      </c>
      <c r="F86" s="51" t="s">
        <v>520</v>
      </c>
      <c r="G86" s="57" t="s">
        <v>521</v>
      </c>
      <c r="H86" s="48" t="s">
        <v>542</v>
      </c>
      <c r="I86" s="117" t="s">
        <v>900</v>
      </c>
      <c r="J86" s="50" t="s">
        <v>565</v>
      </c>
      <c r="K86" s="50" t="s">
        <v>579</v>
      </c>
      <c r="L86" s="23" t="s">
        <v>603</v>
      </c>
      <c r="M86" s="51" t="s">
        <v>48</v>
      </c>
      <c r="N86" s="23" t="s">
        <v>402</v>
      </c>
      <c r="O86" s="23" t="s">
        <v>44</v>
      </c>
      <c r="P86" s="24">
        <v>3</v>
      </c>
      <c r="Q86" s="24">
        <v>2024</v>
      </c>
      <c r="R86" s="64" t="s">
        <v>627</v>
      </c>
      <c r="S86" s="24" t="s">
        <v>628</v>
      </c>
      <c r="T86" s="94">
        <v>0.01</v>
      </c>
      <c r="U86" s="93">
        <v>0.75</v>
      </c>
      <c r="V86" s="19">
        <v>1</v>
      </c>
      <c r="W86" s="23">
        <v>3</v>
      </c>
      <c r="X86" s="52">
        <v>3</v>
      </c>
      <c r="Y86" s="23" t="s">
        <v>629</v>
      </c>
      <c r="Z86" s="54">
        <f t="shared" si="31"/>
        <v>0.75</v>
      </c>
      <c r="AA86" s="24">
        <v>0</v>
      </c>
      <c r="AB86" s="85">
        <v>0</v>
      </c>
      <c r="AC86" s="7">
        <v>0</v>
      </c>
      <c r="AD86" s="54">
        <v>0.75</v>
      </c>
      <c r="AE86" s="24">
        <v>0</v>
      </c>
      <c r="AF86" s="111">
        <f t="shared" si="22"/>
        <v>0</v>
      </c>
      <c r="AG86" s="7">
        <v>0</v>
      </c>
      <c r="AH86" s="54">
        <v>0.75</v>
      </c>
      <c r="AI86" s="22">
        <v>4</v>
      </c>
      <c r="AJ86" s="5">
        <f t="shared" si="21"/>
        <v>5.333333333333333</v>
      </c>
      <c r="AK86" s="7" t="str">
        <f t="shared" si="16"/>
        <v>Rojo</v>
      </c>
      <c r="AL86" s="54">
        <v>0.75</v>
      </c>
      <c r="AM86" s="42">
        <v>0</v>
      </c>
      <c r="AN86" s="111">
        <f t="shared" si="23"/>
        <v>0</v>
      </c>
      <c r="AO86" s="7">
        <v>0</v>
      </c>
      <c r="AP86" s="169">
        <f t="shared" si="32"/>
        <v>4</v>
      </c>
      <c r="AQ86" s="6">
        <f t="shared" si="26"/>
        <v>1.3333333333333333</v>
      </c>
      <c r="AR86" s="7" t="str">
        <f t="shared" si="27"/>
        <v>Rojo</v>
      </c>
      <c r="AS86" s="41"/>
    </row>
    <row r="87" spans="1:45" ht="99.75" customHeight="1" x14ac:dyDescent="0.25">
      <c r="A87" s="25" t="s">
        <v>39</v>
      </c>
      <c r="B87" s="25">
        <v>2025</v>
      </c>
      <c r="C87" s="26" t="s">
        <v>1032</v>
      </c>
      <c r="D87" s="25" t="s">
        <v>226</v>
      </c>
      <c r="E87" s="25" t="s">
        <v>228</v>
      </c>
      <c r="F87" s="51" t="s">
        <v>520</v>
      </c>
      <c r="G87" s="57" t="s">
        <v>522</v>
      </c>
      <c r="H87" s="48" t="s">
        <v>543</v>
      </c>
      <c r="I87" s="117" t="s">
        <v>901</v>
      </c>
      <c r="J87" s="50" t="s">
        <v>566</v>
      </c>
      <c r="K87" s="50" t="s">
        <v>579</v>
      </c>
      <c r="L87" s="23" t="s">
        <v>604</v>
      </c>
      <c r="M87" s="51" t="s">
        <v>48</v>
      </c>
      <c r="N87" s="23" t="s">
        <v>402</v>
      </c>
      <c r="O87" s="23" t="s">
        <v>44</v>
      </c>
      <c r="P87" s="24">
        <v>200</v>
      </c>
      <c r="Q87" s="24">
        <v>2024</v>
      </c>
      <c r="R87" s="64" t="s">
        <v>627</v>
      </c>
      <c r="S87" s="24" t="s">
        <v>628</v>
      </c>
      <c r="T87" s="94">
        <v>0.01</v>
      </c>
      <c r="U87" s="93">
        <v>0.75</v>
      </c>
      <c r="V87" s="19">
        <v>1</v>
      </c>
      <c r="W87" s="23">
        <v>200</v>
      </c>
      <c r="X87" s="52">
        <v>200</v>
      </c>
      <c r="Y87" s="23" t="s">
        <v>629</v>
      </c>
      <c r="Z87" s="54">
        <f t="shared" si="31"/>
        <v>50</v>
      </c>
      <c r="AA87" s="24">
        <v>0</v>
      </c>
      <c r="AB87" s="85">
        <v>0</v>
      </c>
      <c r="AC87" s="7">
        <v>0</v>
      </c>
      <c r="AD87" s="54">
        <v>50</v>
      </c>
      <c r="AE87" s="24">
        <v>100</v>
      </c>
      <c r="AF87" s="111">
        <f t="shared" si="22"/>
        <v>2</v>
      </c>
      <c r="AG87" s="7" t="str">
        <f t="shared" si="28"/>
        <v>Rojo</v>
      </c>
      <c r="AH87" s="54">
        <v>50</v>
      </c>
      <c r="AI87" s="22">
        <v>100</v>
      </c>
      <c r="AJ87" s="5">
        <f t="shared" si="21"/>
        <v>2</v>
      </c>
      <c r="AK87" s="7" t="str">
        <f t="shared" si="16"/>
        <v>Rojo</v>
      </c>
      <c r="AL87" s="54">
        <v>50</v>
      </c>
      <c r="AM87" s="42">
        <v>0</v>
      </c>
      <c r="AN87" s="111">
        <f t="shared" si="23"/>
        <v>0</v>
      </c>
      <c r="AO87" s="7">
        <v>0</v>
      </c>
      <c r="AP87" s="169">
        <f t="shared" si="32"/>
        <v>200</v>
      </c>
      <c r="AQ87" s="6">
        <f t="shared" si="26"/>
        <v>1</v>
      </c>
      <c r="AR87" s="7" t="s">
        <v>706</v>
      </c>
      <c r="AS87" s="41"/>
    </row>
    <row r="88" spans="1:45" ht="99.75" customHeight="1" x14ac:dyDescent="0.25">
      <c r="A88" s="25" t="s">
        <v>39</v>
      </c>
      <c r="B88" s="25">
        <v>2025</v>
      </c>
      <c r="C88" s="26" t="s">
        <v>1032</v>
      </c>
      <c r="D88" s="25" t="s">
        <v>226</v>
      </c>
      <c r="E88" s="25" t="s">
        <v>228</v>
      </c>
      <c r="F88" s="51" t="s">
        <v>520</v>
      </c>
      <c r="G88" s="57" t="s">
        <v>523</v>
      </c>
      <c r="H88" s="48" t="s">
        <v>544</v>
      </c>
      <c r="I88" s="117" t="s">
        <v>902</v>
      </c>
      <c r="J88" s="50" t="s">
        <v>567</v>
      </c>
      <c r="K88" s="50" t="s">
        <v>580</v>
      </c>
      <c r="L88" s="23" t="s">
        <v>605</v>
      </c>
      <c r="M88" s="51" t="s">
        <v>48</v>
      </c>
      <c r="N88" s="23" t="s">
        <v>402</v>
      </c>
      <c r="O88" s="23" t="s">
        <v>44</v>
      </c>
      <c r="P88" s="24">
        <v>3</v>
      </c>
      <c r="Q88" s="24">
        <v>2024</v>
      </c>
      <c r="R88" s="64" t="s">
        <v>627</v>
      </c>
      <c r="S88" s="24" t="s">
        <v>628</v>
      </c>
      <c r="T88" s="94">
        <v>0.01</v>
      </c>
      <c r="U88" s="93">
        <v>0.75</v>
      </c>
      <c r="V88" s="19">
        <v>1</v>
      </c>
      <c r="W88" s="23">
        <v>3</v>
      </c>
      <c r="X88" s="52">
        <v>3</v>
      </c>
      <c r="Y88" s="23" t="s">
        <v>629</v>
      </c>
      <c r="Z88" s="54">
        <f t="shared" si="31"/>
        <v>0.75</v>
      </c>
      <c r="AA88" s="24">
        <v>0</v>
      </c>
      <c r="AB88" s="85">
        <v>0</v>
      </c>
      <c r="AC88" s="7">
        <v>0</v>
      </c>
      <c r="AD88" s="54">
        <v>0.75</v>
      </c>
      <c r="AE88" s="24">
        <v>0</v>
      </c>
      <c r="AF88" s="111">
        <f t="shared" si="22"/>
        <v>0</v>
      </c>
      <c r="AG88" s="7">
        <v>0</v>
      </c>
      <c r="AH88" s="54">
        <v>0.75</v>
      </c>
      <c r="AI88" s="22">
        <v>0</v>
      </c>
      <c r="AJ88" s="5">
        <f t="shared" si="21"/>
        <v>0</v>
      </c>
      <c r="AK88" s="7">
        <v>0</v>
      </c>
      <c r="AL88" s="54">
        <v>0.75</v>
      </c>
      <c r="AM88" s="42">
        <v>0</v>
      </c>
      <c r="AN88" s="111">
        <f t="shared" si="23"/>
        <v>0</v>
      </c>
      <c r="AO88" s="7">
        <v>0</v>
      </c>
      <c r="AP88" s="157">
        <f t="shared" si="32"/>
        <v>0</v>
      </c>
      <c r="AQ88" s="6">
        <f t="shared" si="26"/>
        <v>0</v>
      </c>
      <c r="AR88" s="7">
        <v>0</v>
      </c>
      <c r="AS88" s="41"/>
    </row>
    <row r="89" spans="1:45" ht="99.75" customHeight="1" x14ac:dyDescent="0.25">
      <c r="A89" s="25" t="s">
        <v>39</v>
      </c>
      <c r="B89" s="25">
        <v>2025</v>
      </c>
      <c r="C89" s="26" t="s">
        <v>1032</v>
      </c>
      <c r="D89" s="25" t="s">
        <v>226</v>
      </c>
      <c r="E89" s="25" t="s">
        <v>228</v>
      </c>
      <c r="F89" s="51" t="s">
        <v>520</v>
      </c>
      <c r="G89" s="57" t="s">
        <v>140</v>
      </c>
      <c r="H89" s="48" t="s">
        <v>545</v>
      </c>
      <c r="I89" s="117" t="s">
        <v>903</v>
      </c>
      <c r="J89" s="50" t="s">
        <v>568</v>
      </c>
      <c r="K89" s="50" t="s">
        <v>581</v>
      </c>
      <c r="L89" s="23" t="s">
        <v>606</v>
      </c>
      <c r="M89" s="51" t="s">
        <v>48</v>
      </c>
      <c r="N89" s="23" t="s">
        <v>402</v>
      </c>
      <c r="O89" s="23" t="s">
        <v>44</v>
      </c>
      <c r="P89" s="63">
        <v>1</v>
      </c>
      <c r="Q89" s="24">
        <v>2024</v>
      </c>
      <c r="R89" s="64" t="s">
        <v>627</v>
      </c>
      <c r="S89" s="24" t="s">
        <v>628</v>
      </c>
      <c r="T89" s="94">
        <v>0.01</v>
      </c>
      <c r="U89" s="93">
        <v>0.75</v>
      </c>
      <c r="V89" s="19">
        <v>1</v>
      </c>
      <c r="W89" s="65">
        <v>1</v>
      </c>
      <c r="X89" s="66">
        <v>0.33</v>
      </c>
      <c r="Y89" s="23" t="s">
        <v>46</v>
      </c>
      <c r="Z89" s="97">
        <f t="shared" si="31"/>
        <v>0.25</v>
      </c>
      <c r="AA89" s="65">
        <v>0.33</v>
      </c>
      <c r="AB89" s="86">
        <f t="shared" ref="AB89:AB107" si="33">AA89/Z89</f>
        <v>1.32</v>
      </c>
      <c r="AC89" s="7" t="str">
        <f t="shared" si="20"/>
        <v>Rojo</v>
      </c>
      <c r="AD89" s="97">
        <v>0.25</v>
      </c>
      <c r="AE89" s="65">
        <v>1.9E-2</v>
      </c>
      <c r="AF89" s="111">
        <f t="shared" si="22"/>
        <v>7.5999999999999998E-2</v>
      </c>
      <c r="AG89" s="7" t="s">
        <v>708</v>
      </c>
      <c r="AH89" s="97">
        <v>0.25</v>
      </c>
      <c r="AI89" s="157">
        <v>0</v>
      </c>
      <c r="AJ89" s="5">
        <f t="shared" si="21"/>
        <v>0</v>
      </c>
      <c r="AK89" s="7">
        <v>0</v>
      </c>
      <c r="AL89" s="97">
        <v>0.25</v>
      </c>
      <c r="AM89" s="95">
        <v>0</v>
      </c>
      <c r="AN89" s="111">
        <f t="shared" si="23"/>
        <v>0</v>
      </c>
      <c r="AO89" s="7">
        <v>0</v>
      </c>
      <c r="AP89" s="157">
        <f t="shared" si="32"/>
        <v>0.34900000000000003</v>
      </c>
      <c r="AQ89" s="6">
        <f t="shared" si="26"/>
        <v>1.0575757575757576</v>
      </c>
      <c r="AR89" s="7" t="s">
        <v>706</v>
      </c>
      <c r="AS89" s="41"/>
    </row>
    <row r="90" spans="1:45" ht="99.75" customHeight="1" x14ac:dyDescent="0.25">
      <c r="A90" s="25" t="s">
        <v>39</v>
      </c>
      <c r="B90" s="25">
        <v>2025</v>
      </c>
      <c r="C90" s="26" t="s">
        <v>1032</v>
      </c>
      <c r="D90" s="25" t="s">
        <v>226</v>
      </c>
      <c r="E90" s="25" t="s">
        <v>228</v>
      </c>
      <c r="F90" s="51" t="s">
        <v>520</v>
      </c>
      <c r="G90" s="58" t="s">
        <v>524</v>
      </c>
      <c r="H90" s="60" t="s">
        <v>546</v>
      </c>
      <c r="I90" s="117" t="s">
        <v>904</v>
      </c>
      <c r="J90" s="62" t="s">
        <v>569</v>
      </c>
      <c r="K90" s="62" t="s">
        <v>582</v>
      </c>
      <c r="L90" s="61" t="s">
        <v>607</v>
      </c>
      <c r="M90" s="51" t="s">
        <v>48</v>
      </c>
      <c r="N90" s="23" t="s">
        <v>402</v>
      </c>
      <c r="O90" s="23" t="s">
        <v>44</v>
      </c>
      <c r="P90" s="24">
        <v>100</v>
      </c>
      <c r="Q90" s="24">
        <v>2024</v>
      </c>
      <c r="R90" s="64" t="s">
        <v>627</v>
      </c>
      <c r="S90" s="24" t="s">
        <v>628</v>
      </c>
      <c r="T90" s="94">
        <v>0.01</v>
      </c>
      <c r="U90" s="93">
        <v>0.75</v>
      </c>
      <c r="V90" s="19">
        <v>1.8</v>
      </c>
      <c r="W90" s="23">
        <v>100</v>
      </c>
      <c r="X90" s="52">
        <v>100</v>
      </c>
      <c r="Y90" s="23" t="s">
        <v>629</v>
      </c>
      <c r="Z90" s="54">
        <f t="shared" si="31"/>
        <v>25</v>
      </c>
      <c r="AA90" s="24">
        <v>31</v>
      </c>
      <c r="AB90" s="87">
        <f t="shared" si="33"/>
        <v>1.24</v>
      </c>
      <c r="AC90" s="7" t="s">
        <v>706</v>
      </c>
      <c r="AD90" s="54">
        <v>25</v>
      </c>
      <c r="AE90" s="24">
        <v>0</v>
      </c>
      <c r="AF90" s="111">
        <f t="shared" si="22"/>
        <v>0</v>
      </c>
      <c r="AG90" s="7">
        <v>0</v>
      </c>
      <c r="AH90" s="54">
        <v>25</v>
      </c>
      <c r="AI90" s="22">
        <v>0</v>
      </c>
      <c r="AJ90" s="5">
        <f t="shared" si="21"/>
        <v>0</v>
      </c>
      <c r="AK90" s="7">
        <v>0</v>
      </c>
      <c r="AL90" s="54">
        <v>25</v>
      </c>
      <c r="AM90" s="42">
        <v>0</v>
      </c>
      <c r="AN90" s="111">
        <f t="shared" si="23"/>
        <v>0</v>
      </c>
      <c r="AO90" s="7">
        <v>0</v>
      </c>
      <c r="AP90" s="188">
        <f t="shared" si="32"/>
        <v>31</v>
      </c>
      <c r="AQ90" s="6">
        <f t="shared" si="26"/>
        <v>0.31</v>
      </c>
      <c r="AR90" s="7" t="s">
        <v>708</v>
      </c>
      <c r="AS90" s="41"/>
    </row>
    <row r="91" spans="1:45" ht="114" x14ac:dyDescent="0.25">
      <c r="A91" s="25" t="s">
        <v>39</v>
      </c>
      <c r="B91" s="25">
        <v>2025</v>
      </c>
      <c r="C91" s="26" t="s">
        <v>1032</v>
      </c>
      <c r="D91" s="25" t="s">
        <v>226</v>
      </c>
      <c r="E91" s="25" t="s">
        <v>228</v>
      </c>
      <c r="F91" s="51" t="s">
        <v>520</v>
      </c>
      <c r="G91" s="57" t="s">
        <v>525</v>
      </c>
      <c r="H91" s="48" t="s">
        <v>547</v>
      </c>
      <c r="I91" s="117" t="s">
        <v>905</v>
      </c>
      <c r="J91" s="50" t="s">
        <v>570</v>
      </c>
      <c r="K91" s="50" t="s">
        <v>583</v>
      </c>
      <c r="L91" s="23" t="s">
        <v>608</v>
      </c>
      <c r="M91" s="51" t="s">
        <v>48</v>
      </c>
      <c r="N91" s="24" t="s">
        <v>402</v>
      </c>
      <c r="O91" s="24" t="s">
        <v>50</v>
      </c>
      <c r="P91" s="24">
        <v>5</v>
      </c>
      <c r="Q91" s="24">
        <v>2024</v>
      </c>
      <c r="R91" s="64" t="s">
        <v>627</v>
      </c>
      <c r="S91" s="24" t="s">
        <v>628</v>
      </c>
      <c r="T91" s="94">
        <v>0.01</v>
      </c>
      <c r="U91" s="93">
        <v>0.75</v>
      </c>
      <c r="V91" s="19">
        <v>1</v>
      </c>
      <c r="W91" s="24">
        <v>5</v>
      </c>
      <c r="X91" s="52">
        <v>5</v>
      </c>
      <c r="Y91" s="24" t="s">
        <v>46</v>
      </c>
      <c r="Z91" s="98">
        <f t="shared" si="31"/>
        <v>1.25</v>
      </c>
      <c r="AA91" s="24">
        <v>2</v>
      </c>
      <c r="AB91" s="87">
        <f t="shared" si="33"/>
        <v>1.6</v>
      </c>
      <c r="AC91" s="7" t="str">
        <f t="shared" si="20"/>
        <v>Rojo</v>
      </c>
      <c r="AD91" s="98">
        <v>1.25</v>
      </c>
      <c r="AE91" s="24">
        <v>2</v>
      </c>
      <c r="AF91" s="111">
        <f t="shared" si="22"/>
        <v>1.6</v>
      </c>
      <c r="AG91" s="7" t="str">
        <f t="shared" si="28"/>
        <v>Rojo</v>
      </c>
      <c r="AH91" s="98">
        <v>1.25</v>
      </c>
      <c r="AI91" s="22">
        <v>0</v>
      </c>
      <c r="AJ91" s="5">
        <f t="shared" si="21"/>
        <v>0</v>
      </c>
      <c r="AK91" s="7">
        <v>0</v>
      </c>
      <c r="AL91" s="98">
        <v>1.25</v>
      </c>
      <c r="AM91" s="42">
        <v>0</v>
      </c>
      <c r="AN91" s="111">
        <f t="shared" si="23"/>
        <v>0</v>
      </c>
      <c r="AO91" s="7">
        <v>0</v>
      </c>
      <c r="AP91" s="188">
        <f t="shared" si="32"/>
        <v>4</v>
      </c>
      <c r="AQ91" s="6">
        <f t="shared" si="26"/>
        <v>0.8</v>
      </c>
      <c r="AR91" s="7" t="s">
        <v>706</v>
      </c>
      <c r="AS91" s="41"/>
    </row>
    <row r="92" spans="1:45" ht="99.75" customHeight="1" x14ac:dyDescent="0.25">
      <c r="A92" s="25" t="s">
        <v>39</v>
      </c>
      <c r="B92" s="25">
        <v>2025</v>
      </c>
      <c r="C92" s="26" t="s">
        <v>1032</v>
      </c>
      <c r="D92" s="25" t="s">
        <v>226</v>
      </c>
      <c r="E92" s="25" t="s">
        <v>228</v>
      </c>
      <c r="F92" s="51" t="s">
        <v>520</v>
      </c>
      <c r="G92" s="57" t="s">
        <v>418</v>
      </c>
      <c r="H92" s="48" t="s">
        <v>548</v>
      </c>
      <c r="I92" s="117" t="s">
        <v>906</v>
      </c>
      <c r="J92" s="50" t="s">
        <v>571</v>
      </c>
      <c r="K92" s="50" t="s">
        <v>584</v>
      </c>
      <c r="L92" s="23" t="s">
        <v>609</v>
      </c>
      <c r="M92" s="51" t="s">
        <v>48</v>
      </c>
      <c r="N92" s="23" t="s">
        <v>402</v>
      </c>
      <c r="O92" s="24" t="s">
        <v>50</v>
      </c>
      <c r="P92" s="63">
        <v>1</v>
      </c>
      <c r="Q92" s="24">
        <v>2024</v>
      </c>
      <c r="R92" s="64" t="s">
        <v>627</v>
      </c>
      <c r="S92" s="24" t="s">
        <v>628</v>
      </c>
      <c r="T92" s="94">
        <v>0.01</v>
      </c>
      <c r="U92" s="93">
        <v>0.75</v>
      </c>
      <c r="V92" s="19">
        <v>1</v>
      </c>
      <c r="W92" s="65">
        <v>1</v>
      </c>
      <c r="X92" s="66">
        <v>1</v>
      </c>
      <c r="Y92" s="24" t="s">
        <v>46</v>
      </c>
      <c r="Z92" s="97">
        <f t="shared" si="31"/>
        <v>0.25</v>
      </c>
      <c r="AA92" s="65">
        <v>0.37</v>
      </c>
      <c r="AB92" s="87">
        <f t="shared" si="33"/>
        <v>1.48</v>
      </c>
      <c r="AC92" s="7" t="str">
        <f t="shared" si="20"/>
        <v>Rojo</v>
      </c>
      <c r="AD92" s="97">
        <v>0.25</v>
      </c>
      <c r="AE92" s="65">
        <v>2.7E-2</v>
      </c>
      <c r="AF92" s="111">
        <f t="shared" si="22"/>
        <v>0.108</v>
      </c>
      <c r="AG92" s="7" t="s">
        <v>708</v>
      </c>
      <c r="AH92" s="97">
        <v>0.25</v>
      </c>
      <c r="AI92" s="109">
        <v>0.06</v>
      </c>
      <c r="AJ92" s="5">
        <f t="shared" si="21"/>
        <v>0.24</v>
      </c>
      <c r="AK92" s="7" t="s">
        <v>708</v>
      </c>
      <c r="AL92" s="97">
        <v>0.25</v>
      </c>
      <c r="AM92" s="95">
        <v>0</v>
      </c>
      <c r="AN92" s="111">
        <f t="shared" si="23"/>
        <v>0</v>
      </c>
      <c r="AO92" s="7">
        <v>0</v>
      </c>
      <c r="AP92" s="157">
        <f t="shared" si="32"/>
        <v>0.45700000000000002</v>
      </c>
      <c r="AQ92" s="6">
        <f t="shared" si="26"/>
        <v>0.45700000000000002</v>
      </c>
      <c r="AR92" s="7" t="s">
        <v>817</v>
      </c>
      <c r="AS92" s="41"/>
    </row>
    <row r="93" spans="1:45" ht="99.75" customHeight="1" x14ac:dyDescent="0.25">
      <c r="A93" s="25" t="s">
        <v>39</v>
      </c>
      <c r="B93" s="25">
        <v>2025</v>
      </c>
      <c r="C93" s="26" t="s">
        <v>1032</v>
      </c>
      <c r="D93" s="25" t="s">
        <v>226</v>
      </c>
      <c r="E93" s="25" t="s">
        <v>228</v>
      </c>
      <c r="F93" s="51" t="s">
        <v>520</v>
      </c>
      <c r="G93" s="57" t="s">
        <v>526</v>
      </c>
      <c r="H93" s="48" t="s">
        <v>549</v>
      </c>
      <c r="I93" s="117" t="s">
        <v>907</v>
      </c>
      <c r="J93" s="50" t="s">
        <v>572</v>
      </c>
      <c r="K93" s="50" t="s">
        <v>585</v>
      </c>
      <c r="L93" s="23" t="s">
        <v>610</v>
      </c>
      <c r="M93" s="51" t="s">
        <v>48</v>
      </c>
      <c r="N93" s="23" t="s">
        <v>402</v>
      </c>
      <c r="O93" s="23" t="s">
        <v>44</v>
      </c>
      <c r="P93" s="24">
        <v>80</v>
      </c>
      <c r="Q93" s="24">
        <v>2024</v>
      </c>
      <c r="R93" s="64" t="s">
        <v>627</v>
      </c>
      <c r="S93" s="24" t="s">
        <v>628</v>
      </c>
      <c r="T93" s="94">
        <v>0.01</v>
      </c>
      <c r="U93" s="93">
        <v>0.75</v>
      </c>
      <c r="V93" s="19">
        <v>1</v>
      </c>
      <c r="W93" s="63">
        <v>0.8</v>
      </c>
      <c r="X93" s="66">
        <v>0.8</v>
      </c>
      <c r="Y93" s="23" t="s">
        <v>46</v>
      </c>
      <c r="Z93" s="97">
        <f>W93/4</f>
        <v>0.2</v>
      </c>
      <c r="AA93" s="24">
        <v>0</v>
      </c>
      <c r="AB93" s="87">
        <f t="shared" si="33"/>
        <v>0</v>
      </c>
      <c r="AC93" s="7">
        <v>0</v>
      </c>
      <c r="AD93" s="97">
        <v>0.2</v>
      </c>
      <c r="AE93" s="63">
        <v>0.4</v>
      </c>
      <c r="AF93" s="111">
        <f t="shared" si="22"/>
        <v>2</v>
      </c>
      <c r="AG93" s="7" t="str">
        <f t="shared" si="28"/>
        <v>Rojo</v>
      </c>
      <c r="AH93" s="97">
        <v>0.2</v>
      </c>
      <c r="AI93" s="109">
        <v>1.02</v>
      </c>
      <c r="AJ93" s="5">
        <f t="shared" si="21"/>
        <v>5.0999999999999996</v>
      </c>
      <c r="AK93" s="7" t="s">
        <v>708</v>
      </c>
      <c r="AL93" s="97">
        <v>0.2</v>
      </c>
      <c r="AM93" s="42">
        <v>0</v>
      </c>
      <c r="AN93" s="111">
        <f t="shared" si="23"/>
        <v>0</v>
      </c>
      <c r="AO93" s="7">
        <v>0</v>
      </c>
      <c r="AP93" s="157">
        <f t="shared" si="32"/>
        <v>1.42</v>
      </c>
      <c r="AQ93" s="6">
        <f t="shared" si="26"/>
        <v>1.7749999999999999</v>
      </c>
      <c r="AR93" s="7" t="str">
        <f t="shared" si="27"/>
        <v>Rojo</v>
      </c>
      <c r="AS93" s="41"/>
    </row>
    <row r="94" spans="1:45" ht="99.75" customHeight="1" x14ac:dyDescent="0.25">
      <c r="A94" s="25" t="s">
        <v>39</v>
      </c>
      <c r="B94" s="25">
        <v>2025</v>
      </c>
      <c r="C94" s="26" t="s">
        <v>1032</v>
      </c>
      <c r="D94" s="25" t="s">
        <v>226</v>
      </c>
      <c r="E94" s="25" t="s">
        <v>228</v>
      </c>
      <c r="F94" s="51" t="s">
        <v>520</v>
      </c>
      <c r="G94" s="57" t="s">
        <v>527</v>
      </c>
      <c r="H94" s="48" t="s">
        <v>550</v>
      </c>
      <c r="I94" s="117" t="s">
        <v>908</v>
      </c>
      <c r="J94" s="50" t="s">
        <v>573</v>
      </c>
      <c r="K94" s="50" t="s">
        <v>586</v>
      </c>
      <c r="L94" s="23" t="s">
        <v>611</v>
      </c>
      <c r="M94" s="51" t="s">
        <v>48</v>
      </c>
      <c r="N94" s="23" t="s">
        <v>402</v>
      </c>
      <c r="O94" s="23" t="s">
        <v>44</v>
      </c>
      <c r="P94" s="24">
        <v>100</v>
      </c>
      <c r="Q94" s="24">
        <v>2024</v>
      </c>
      <c r="R94" s="64" t="s">
        <v>627</v>
      </c>
      <c r="S94" s="24" t="s">
        <v>628</v>
      </c>
      <c r="T94" s="94">
        <v>0.01</v>
      </c>
      <c r="U94" s="93">
        <v>0.75</v>
      </c>
      <c r="V94" s="19">
        <v>1</v>
      </c>
      <c r="W94" s="23">
        <v>100</v>
      </c>
      <c r="X94" s="52">
        <v>100</v>
      </c>
      <c r="Y94" s="23" t="s">
        <v>629</v>
      </c>
      <c r="Z94" s="54">
        <f t="shared" si="31"/>
        <v>25</v>
      </c>
      <c r="AA94" s="24">
        <v>0</v>
      </c>
      <c r="AB94" s="87">
        <f t="shared" si="33"/>
        <v>0</v>
      </c>
      <c r="AC94" s="7">
        <v>0</v>
      </c>
      <c r="AD94" s="54">
        <v>25</v>
      </c>
      <c r="AE94" s="24">
        <v>0</v>
      </c>
      <c r="AF94" s="111">
        <f t="shared" si="22"/>
        <v>0</v>
      </c>
      <c r="AG94" s="7">
        <v>0</v>
      </c>
      <c r="AH94" s="54">
        <v>25</v>
      </c>
      <c r="AI94" s="22">
        <v>0</v>
      </c>
      <c r="AJ94" s="5">
        <f t="shared" si="21"/>
        <v>0</v>
      </c>
      <c r="AK94" s="7">
        <v>0</v>
      </c>
      <c r="AL94" s="54">
        <v>25</v>
      </c>
      <c r="AM94" s="42">
        <v>0</v>
      </c>
      <c r="AN94" s="111">
        <f t="shared" si="23"/>
        <v>0</v>
      </c>
      <c r="AO94" s="7">
        <v>0</v>
      </c>
      <c r="AP94" s="188">
        <f t="shared" si="32"/>
        <v>0</v>
      </c>
      <c r="AQ94" s="6">
        <f t="shared" si="26"/>
        <v>0</v>
      </c>
      <c r="AR94" s="7">
        <v>0</v>
      </c>
      <c r="AS94" s="41"/>
    </row>
    <row r="95" spans="1:45" ht="99.75" customHeight="1" x14ac:dyDescent="0.25">
      <c r="A95" s="25" t="s">
        <v>39</v>
      </c>
      <c r="B95" s="25">
        <v>2025</v>
      </c>
      <c r="C95" s="26" t="s">
        <v>1032</v>
      </c>
      <c r="D95" s="25" t="s">
        <v>226</v>
      </c>
      <c r="E95" s="25" t="s">
        <v>228</v>
      </c>
      <c r="F95" s="51" t="s">
        <v>520</v>
      </c>
      <c r="G95" s="57" t="s">
        <v>528</v>
      </c>
      <c r="H95" s="48" t="s">
        <v>551</v>
      </c>
      <c r="I95" s="117" t="s">
        <v>909</v>
      </c>
      <c r="J95" s="50" t="s">
        <v>574</v>
      </c>
      <c r="K95" s="50" t="s">
        <v>587</v>
      </c>
      <c r="L95" s="23" t="s">
        <v>612</v>
      </c>
      <c r="M95" s="51" t="s">
        <v>48</v>
      </c>
      <c r="N95" s="23" t="s">
        <v>402</v>
      </c>
      <c r="O95" s="23" t="s">
        <v>44</v>
      </c>
      <c r="P95" s="24">
        <v>200</v>
      </c>
      <c r="Q95" s="24">
        <v>2024</v>
      </c>
      <c r="R95" s="64" t="s">
        <v>627</v>
      </c>
      <c r="S95" s="24" t="s">
        <v>628</v>
      </c>
      <c r="T95" s="94">
        <v>0.01</v>
      </c>
      <c r="U95" s="93">
        <v>0.75</v>
      </c>
      <c r="V95" s="19">
        <v>1</v>
      </c>
      <c r="W95" s="23">
        <v>200</v>
      </c>
      <c r="X95" s="52">
        <v>200</v>
      </c>
      <c r="Y95" s="23" t="s">
        <v>629</v>
      </c>
      <c r="Z95" s="54">
        <f t="shared" si="31"/>
        <v>50</v>
      </c>
      <c r="AA95" s="24">
        <v>0</v>
      </c>
      <c r="AB95" s="87">
        <f t="shared" si="33"/>
        <v>0</v>
      </c>
      <c r="AC95" s="7">
        <v>0</v>
      </c>
      <c r="AD95" s="54">
        <v>50</v>
      </c>
      <c r="AE95" s="24">
        <v>0</v>
      </c>
      <c r="AF95" s="111">
        <f t="shared" si="22"/>
        <v>0</v>
      </c>
      <c r="AG95" s="7">
        <v>0</v>
      </c>
      <c r="AH95" s="54">
        <v>50</v>
      </c>
      <c r="AI95" s="22">
        <v>0</v>
      </c>
      <c r="AJ95" s="5">
        <f t="shared" si="21"/>
        <v>0</v>
      </c>
      <c r="AK95" s="7">
        <v>0</v>
      </c>
      <c r="AL95" s="54">
        <v>50</v>
      </c>
      <c r="AM95" s="42">
        <v>0</v>
      </c>
      <c r="AN95" s="111">
        <f t="shared" si="23"/>
        <v>0</v>
      </c>
      <c r="AO95" s="7">
        <v>0</v>
      </c>
      <c r="AP95" s="188">
        <f t="shared" si="32"/>
        <v>0</v>
      </c>
      <c r="AQ95" s="6">
        <f t="shared" si="26"/>
        <v>0</v>
      </c>
      <c r="AR95" s="7">
        <v>0</v>
      </c>
      <c r="AS95" s="41"/>
    </row>
    <row r="96" spans="1:45" ht="114" x14ac:dyDescent="0.25">
      <c r="A96" s="25" t="s">
        <v>39</v>
      </c>
      <c r="B96" s="25">
        <v>2025</v>
      </c>
      <c r="C96" s="26" t="s">
        <v>1032</v>
      </c>
      <c r="D96" s="25" t="s">
        <v>226</v>
      </c>
      <c r="E96" s="25" t="s">
        <v>228</v>
      </c>
      <c r="F96" s="51" t="s">
        <v>520</v>
      </c>
      <c r="G96" s="57" t="s">
        <v>529</v>
      </c>
      <c r="H96" s="48" t="s">
        <v>552</v>
      </c>
      <c r="I96" s="117" t="s">
        <v>910</v>
      </c>
      <c r="J96" s="50" t="s">
        <v>575</v>
      </c>
      <c r="K96" s="50" t="s">
        <v>588</v>
      </c>
      <c r="L96" s="23" t="s">
        <v>613</v>
      </c>
      <c r="M96" s="51" t="s">
        <v>48</v>
      </c>
      <c r="N96" s="23" t="s">
        <v>402</v>
      </c>
      <c r="O96" s="23" t="s">
        <v>44</v>
      </c>
      <c r="P96" s="24">
        <v>100</v>
      </c>
      <c r="Q96" s="24">
        <v>2024</v>
      </c>
      <c r="R96" s="64" t="s">
        <v>627</v>
      </c>
      <c r="S96" s="24" t="s">
        <v>628</v>
      </c>
      <c r="T96" s="94">
        <v>0.01</v>
      </c>
      <c r="U96" s="93">
        <v>0.75</v>
      </c>
      <c r="V96" s="19">
        <v>1</v>
      </c>
      <c r="W96" s="23">
        <v>100</v>
      </c>
      <c r="X96" s="52">
        <v>100</v>
      </c>
      <c r="Y96" s="23" t="s">
        <v>629</v>
      </c>
      <c r="Z96" s="54">
        <f t="shared" si="31"/>
        <v>25</v>
      </c>
      <c r="AA96" s="24">
        <v>0</v>
      </c>
      <c r="AB96" s="87">
        <f t="shared" si="33"/>
        <v>0</v>
      </c>
      <c r="AC96" s="7">
        <v>0</v>
      </c>
      <c r="AD96" s="54">
        <v>25</v>
      </c>
      <c r="AE96" s="24">
        <v>0</v>
      </c>
      <c r="AF96" s="111">
        <f t="shared" si="22"/>
        <v>0</v>
      </c>
      <c r="AG96" s="7">
        <v>0</v>
      </c>
      <c r="AH96" s="54">
        <v>25</v>
      </c>
      <c r="AI96" s="22">
        <v>0</v>
      </c>
      <c r="AJ96" s="5">
        <f t="shared" si="21"/>
        <v>0</v>
      </c>
      <c r="AK96" s="7">
        <v>0</v>
      </c>
      <c r="AL96" s="54">
        <v>25</v>
      </c>
      <c r="AM96" s="42">
        <v>0</v>
      </c>
      <c r="AN96" s="111">
        <f t="shared" si="23"/>
        <v>0</v>
      </c>
      <c r="AO96" s="7">
        <v>0</v>
      </c>
      <c r="AP96" s="188">
        <f t="shared" si="32"/>
        <v>0</v>
      </c>
      <c r="AQ96" s="6">
        <f t="shared" si="26"/>
        <v>0</v>
      </c>
      <c r="AR96" s="7">
        <v>0</v>
      </c>
      <c r="AS96" s="41"/>
    </row>
    <row r="97" spans="1:45" ht="185.25" x14ac:dyDescent="0.25">
      <c r="A97" s="25" t="s">
        <v>39</v>
      </c>
      <c r="B97" s="25">
        <v>2025</v>
      </c>
      <c r="C97" s="26" t="s">
        <v>1032</v>
      </c>
      <c r="D97" s="25" t="s">
        <v>226</v>
      </c>
      <c r="E97" s="25" t="s">
        <v>228</v>
      </c>
      <c r="F97" s="51" t="s">
        <v>520</v>
      </c>
      <c r="G97" s="57" t="s">
        <v>530</v>
      </c>
      <c r="H97" s="48" t="s">
        <v>553</v>
      </c>
      <c r="I97" s="117" t="s">
        <v>911</v>
      </c>
      <c r="J97" s="50" t="s">
        <v>553</v>
      </c>
      <c r="K97" s="50" t="s">
        <v>589</v>
      </c>
      <c r="L97" s="23" t="s">
        <v>614</v>
      </c>
      <c r="M97" s="51" t="s">
        <v>48</v>
      </c>
      <c r="N97" s="23" t="s">
        <v>402</v>
      </c>
      <c r="O97" s="23" t="s">
        <v>44</v>
      </c>
      <c r="P97" s="24">
        <v>1000</v>
      </c>
      <c r="Q97" s="24">
        <v>2024</v>
      </c>
      <c r="R97" s="64" t="s">
        <v>627</v>
      </c>
      <c r="S97" s="24" t="s">
        <v>628</v>
      </c>
      <c r="T97" s="94">
        <v>0.01</v>
      </c>
      <c r="U97" s="93">
        <v>0.75</v>
      </c>
      <c r="V97" s="19">
        <v>1</v>
      </c>
      <c r="W97" s="24">
        <v>1000</v>
      </c>
      <c r="X97" s="52">
        <v>1300</v>
      </c>
      <c r="Y97" s="23" t="s">
        <v>46</v>
      </c>
      <c r="Z97" s="54">
        <f t="shared" si="31"/>
        <v>250</v>
      </c>
      <c r="AA97" s="24">
        <v>1300</v>
      </c>
      <c r="AB97" s="87">
        <f t="shared" si="33"/>
        <v>5.2</v>
      </c>
      <c r="AC97" s="7" t="str">
        <f t="shared" si="20"/>
        <v>Rojo</v>
      </c>
      <c r="AD97" s="54">
        <v>250</v>
      </c>
      <c r="AE97" s="24">
        <v>0</v>
      </c>
      <c r="AF97" s="111">
        <f t="shared" si="22"/>
        <v>0</v>
      </c>
      <c r="AG97" s="7">
        <v>0</v>
      </c>
      <c r="AH97" s="54">
        <v>250</v>
      </c>
      <c r="AI97" s="22">
        <v>0</v>
      </c>
      <c r="AJ97" s="5">
        <f t="shared" si="21"/>
        <v>0</v>
      </c>
      <c r="AK97" s="7">
        <v>0</v>
      </c>
      <c r="AL97" s="54">
        <v>250</v>
      </c>
      <c r="AM97" s="42">
        <v>0</v>
      </c>
      <c r="AN97" s="111">
        <f t="shared" si="23"/>
        <v>0</v>
      </c>
      <c r="AO97" s="7">
        <v>0</v>
      </c>
      <c r="AP97" s="188">
        <f t="shared" si="32"/>
        <v>1300</v>
      </c>
      <c r="AQ97" s="6">
        <f t="shared" si="26"/>
        <v>1</v>
      </c>
      <c r="AR97" s="7" t="s">
        <v>706</v>
      </c>
      <c r="AS97" s="41"/>
    </row>
    <row r="98" spans="1:45" ht="99.75" customHeight="1" x14ac:dyDescent="0.25">
      <c r="A98" s="25" t="s">
        <v>39</v>
      </c>
      <c r="B98" s="25">
        <v>2025</v>
      </c>
      <c r="C98" s="26" t="s">
        <v>1032</v>
      </c>
      <c r="D98" s="25" t="s">
        <v>226</v>
      </c>
      <c r="E98" s="25" t="s">
        <v>228</v>
      </c>
      <c r="F98" s="51" t="s">
        <v>520</v>
      </c>
      <c r="G98" s="58" t="s">
        <v>531</v>
      </c>
      <c r="H98" s="60" t="s">
        <v>554</v>
      </c>
      <c r="I98" s="117" t="s">
        <v>912</v>
      </c>
      <c r="J98" s="62" t="s">
        <v>554</v>
      </c>
      <c r="K98" s="62" t="s">
        <v>590</v>
      </c>
      <c r="L98" s="61" t="s">
        <v>615</v>
      </c>
      <c r="M98" s="51" t="s">
        <v>48</v>
      </c>
      <c r="N98" s="23" t="s">
        <v>402</v>
      </c>
      <c r="O98" s="23" t="s">
        <v>44</v>
      </c>
      <c r="P98" s="24">
        <v>2</v>
      </c>
      <c r="Q98" s="24">
        <v>2024</v>
      </c>
      <c r="R98" s="64" t="s">
        <v>627</v>
      </c>
      <c r="S98" s="24" t="s">
        <v>628</v>
      </c>
      <c r="T98" s="94">
        <v>0.01</v>
      </c>
      <c r="U98" s="93">
        <v>0.75</v>
      </c>
      <c r="V98" s="19">
        <v>1</v>
      </c>
      <c r="W98" s="23">
        <v>2</v>
      </c>
      <c r="X98" s="52">
        <v>2</v>
      </c>
      <c r="Y98" s="23" t="s">
        <v>629</v>
      </c>
      <c r="Z98" s="54">
        <f t="shared" si="31"/>
        <v>0.5</v>
      </c>
      <c r="AA98" s="24">
        <v>0</v>
      </c>
      <c r="AB98" s="87">
        <f t="shared" si="33"/>
        <v>0</v>
      </c>
      <c r="AC98" s="7">
        <v>0</v>
      </c>
      <c r="AD98" s="54">
        <v>0.5</v>
      </c>
      <c r="AE98" s="24">
        <v>1</v>
      </c>
      <c r="AF98" s="111">
        <f t="shared" si="22"/>
        <v>2</v>
      </c>
      <c r="AG98" s="7" t="str">
        <f t="shared" si="28"/>
        <v>Rojo</v>
      </c>
      <c r="AH98" s="54">
        <v>0.5</v>
      </c>
      <c r="AI98" s="22">
        <v>0</v>
      </c>
      <c r="AJ98" s="5">
        <f t="shared" si="21"/>
        <v>0</v>
      </c>
      <c r="AK98" s="7">
        <v>0</v>
      </c>
      <c r="AL98" s="54">
        <v>0.5</v>
      </c>
      <c r="AM98" s="42">
        <v>0</v>
      </c>
      <c r="AN98" s="111">
        <f t="shared" si="23"/>
        <v>0</v>
      </c>
      <c r="AO98" s="7">
        <v>0</v>
      </c>
      <c r="AP98" s="188">
        <f t="shared" si="32"/>
        <v>1</v>
      </c>
      <c r="AQ98" s="6">
        <f t="shared" si="26"/>
        <v>0.5</v>
      </c>
      <c r="AR98" s="7" t="s">
        <v>817</v>
      </c>
      <c r="AS98" s="41"/>
    </row>
    <row r="99" spans="1:45" ht="156.75" x14ac:dyDescent="0.25">
      <c r="A99" s="25" t="s">
        <v>39</v>
      </c>
      <c r="B99" s="25">
        <v>2025</v>
      </c>
      <c r="C99" s="26" t="s">
        <v>1032</v>
      </c>
      <c r="D99" s="25" t="s">
        <v>226</v>
      </c>
      <c r="E99" s="25" t="s">
        <v>228</v>
      </c>
      <c r="F99" s="51" t="s">
        <v>520</v>
      </c>
      <c r="G99" s="57" t="s">
        <v>149</v>
      </c>
      <c r="H99" s="48" t="s">
        <v>555</v>
      </c>
      <c r="I99" s="117" t="s">
        <v>913</v>
      </c>
      <c r="J99" s="50" t="s">
        <v>555</v>
      </c>
      <c r="K99" s="50" t="s">
        <v>591</v>
      </c>
      <c r="L99" s="23" t="s">
        <v>616</v>
      </c>
      <c r="M99" s="51" t="s">
        <v>48</v>
      </c>
      <c r="N99" s="24" t="s">
        <v>402</v>
      </c>
      <c r="O99" s="24" t="s">
        <v>44</v>
      </c>
      <c r="P99" s="63">
        <v>1</v>
      </c>
      <c r="Q99" s="24">
        <v>2024</v>
      </c>
      <c r="R99" s="64" t="s">
        <v>627</v>
      </c>
      <c r="S99" s="24" t="s">
        <v>628</v>
      </c>
      <c r="T99" s="94">
        <v>0.01</v>
      </c>
      <c r="U99" s="93">
        <v>0.75</v>
      </c>
      <c r="V99" s="19">
        <v>1</v>
      </c>
      <c r="W99" s="63">
        <v>1</v>
      </c>
      <c r="X99" s="67">
        <v>1</v>
      </c>
      <c r="Y99" s="24" t="s">
        <v>46</v>
      </c>
      <c r="Z99" s="97">
        <f t="shared" si="31"/>
        <v>0.25</v>
      </c>
      <c r="AA99" s="63">
        <v>0</v>
      </c>
      <c r="AB99" s="87">
        <f t="shared" si="33"/>
        <v>0</v>
      </c>
      <c r="AC99" s="7">
        <v>0</v>
      </c>
      <c r="AD99" s="97">
        <v>0.25</v>
      </c>
      <c r="AE99" s="63">
        <v>0.5</v>
      </c>
      <c r="AF99" s="111">
        <f t="shared" si="22"/>
        <v>2</v>
      </c>
      <c r="AG99" s="7" t="str">
        <f t="shared" si="28"/>
        <v>Rojo</v>
      </c>
      <c r="AH99" s="97">
        <v>0.25</v>
      </c>
      <c r="AI99" s="22">
        <v>0</v>
      </c>
      <c r="AJ99" s="5">
        <f t="shared" si="21"/>
        <v>0</v>
      </c>
      <c r="AK99" s="7">
        <v>0</v>
      </c>
      <c r="AL99" s="97">
        <v>0.25</v>
      </c>
      <c r="AM99" s="95">
        <v>0</v>
      </c>
      <c r="AN99" s="111">
        <f t="shared" si="23"/>
        <v>0</v>
      </c>
      <c r="AO99" s="7">
        <v>0</v>
      </c>
      <c r="AP99" s="157">
        <f t="shared" si="32"/>
        <v>0.5</v>
      </c>
      <c r="AQ99" s="6">
        <f t="shared" si="26"/>
        <v>0.5</v>
      </c>
      <c r="AR99" s="7" t="s">
        <v>817</v>
      </c>
      <c r="AS99" s="41"/>
    </row>
    <row r="100" spans="1:45" ht="99.75" customHeight="1" x14ac:dyDescent="0.25">
      <c r="A100" s="25" t="s">
        <v>39</v>
      </c>
      <c r="B100" s="25">
        <v>2025</v>
      </c>
      <c r="C100" s="26" t="s">
        <v>1032</v>
      </c>
      <c r="D100" s="25" t="s">
        <v>226</v>
      </c>
      <c r="E100" s="25" t="s">
        <v>228</v>
      </c>
      <c r="F100" s="51" t="s">
        <v>520</v>
      </c>
      <c r="G100" s="57" t="s">
        <v>532</v>
      </c>
      <c r="H100" s="48" t="s">
        <v>556</v>
      </c>
      <c r="I100" s="117" t="s">
        <v>914</v>
      </c>
      <c r="J100" s="50" t="s">
        <v>556</v>
      </c>
      <c r="K100" s="50" t="s">
        <v>592</v>
      </c>
      <c r="L100" s="23" t="s">
        <v>617</v>
      </c>
      <c r="M100" s="51" t="s">
        <v>48</v>
      </c>
      <c r="N100" s="23" t="s">
        <v>402</v>
      </c>
      <c r="O100" s="24" t="s">
        <v>44</v>
      </c>
      <c r="P100" s="24">
        <v>3</v>
      </c>
      <c r="Q100" s="24">
        <v>2024</v>
      </c>
      <c r="R100" s="64" t="s">
        <v>627</v>
      </c>
      <c r="S100" s="24" t="s">
        <v>628</v>
      </c>
      <c r="T100" s="94">
        <v>0.01</v>
      </c>
      <c r="U100" s="93">
        <v>0.75</v>
      </c>
      <c r="V100" s="19">
        <v>1</v>
      </c>
      <c r="W100" s="24">
        <v>3</v>
      </c>
      <c r="X100" s="52">
        <v>3</v>
      </c>
      <c r="Y100" s="24" t="s">
        <v>629</v>
      </c>
      <c r="Z100" s="54">
        <f t="shared" si="31"/>
        <v>0.75</v>
      </c>
      <c r="AA100" s="24">
        <v>0</v>
      </c>
      <c r="AB100" s="87">
        <f t="shared" si="33"/>
        <v>0</v>
      </c>
      <c r="AC100" s="7">
        <v>0</v>
      </c>
      <c r="AD100" s="54">
        <v>0.75</v>
      </c>
      <c r="AE100" s="24">
        <v>2</v>
      </c>
      <c r="AF100" s="111">
        <f t="shared" si="22"/>
        <v>2.6666666666666665</v>
      </c>
      <c r="AG100" s="7" t="str">
        <f t="shared" si="28"/>
        <v>Rojo</v>
      </c>
      <c r="AH100" s="54">
        <v>0.75</v>
      </c>
      <c r="AI100" s="22">
        <v>0</v>
      </c>
      <c r="AJ100" s="5">
        <f t="shared" si="21"/>
        <v>0</v>
      </c>
      <c r="AK100" s="7">
        <v>0</v>
      </c>
      <c r="AL100" s="54">
        <v>0.75</v>
      </c>
      <c r="AM100" s="42">
        <v>0</v>
      </c>
      <c r="AN100" s="111">
        <f t="shared" si="23"/>
        <v>0</v>
      </c>
      <c r="AO100" s="7">
        <v>0</v>
      </c>
      <c r="AP100" s="188">
        <f t="shared" si="32"/>
        <v>2</v>
      </c>
      <c r="AQ100" s="6">
        <f t="shared" si="26"/>
        <v>0.66666666666666663</v>
      </c>
      <c r="AR100" s="7" t="s">
        <v>817</v>
      </c>
      <c r="AS100" s="41"/>
    </row>
    <row r="101" spans="1:45" ht="99.75" customHeight="1" x14ac:dyDescent="0.25">
      <c r="A101" s="25" t="s">
        <v>39</v>
      </c>
      <c r="B101" s="25">
        <v>2025</v>
      </c>
      <c r="C101" s="26" t="s">
        <v>1032</v>
      </c>
      <c r="D101" s="25" t="s">
        <v>226</v>
      </c>
      <c r="E101" s="25" t="s">
        <v>228</v>
      </c>
      <c r="F101" s="51" t="s">
        <v>520</v>
      </c>
      <c r="G101" s="57" t="s">
        <v>533</v>
      </c>
      <c r="H101" s="48" t="s">
        <v>557</v>
      </c>
      <c r="I101" s="117" t="s">
        <v>915</v>
      </c>
      <c r="J101" s="50" t="s">
        <v>557</v>
      </c>
      <c r="K101" s="50" t="s">
        <v>593</v>
      </c>
      <c r="L101" s="23" t="s">
        <v>618</v>
      </c>
      <c r="M101" s="51" t="s">
        <v>48</v>
      </c>
      <c r="N101" s="23" t="s">
        <v>402</v>
      </c>
      <c r="O101" s="23" t="s">
        <v>44</v>
      </c>
      <c r="P101" s="24">
        <v>3</v>
      </c>
      <c r="Q101" s="24">
        <v>2024</v>
      </c>
      <c r="R101" s="64" t="s">
        <v>627</v>
      </c>
      <c r="S101" s="24" t="s">
        <v>628</v>
      </c>
      <c r="T101" s="94">
        <v>0.01</v>
      </c>
      <c r="U101" s="93">
        <v>0.75</v>
      </c>
      <c r="V101" s="19">
        <v>1</v>
      </c>
      <c r="W101" s="24">
        <v>3</v>
      </c>
      <c r="X101" s="52">
        <v>1</v>
      </c>
      <c r="Y101" s="23" t="s">
        <v>629</v>
      </c>
      <c r="Z101" s="54">
        <f t="shared" si="31"/>
        <v>0.75</v>
      </c>
      <c r="AA101" s="24">
        <v>1</v>
      </c>
      <c r="AB101" s="87">
        <f t="shared" si="33"/>
        <v>1.3333333333333333</v>
      </c>
      <c r="AC101" s="7" t="str">
        <f t="shared" si="20"/>
        <v>Rojo</v>
      </c>
      <c r="AD101" s="54">
        <v>0.75</v>
      </c>
      <c r="AE101" s="24">
        <v>1</v>
      </c>
      <c r="AF101" s="111">
        <f t="shared" si="22"/>
        <v>1.3333333333333333</v>
      </c>
      <c r="AG101" s="7" t="str">
        <f t="shared" si="28"/>
        <v>Rojo</v>
      </c>
      <c r="AH101" s="54">
        <v>0.75</v>
      </c>
      <c r="AI101" s="22">
        <v>0</v>
      </c>
      <c r="AJ101" s="5">
        <f t="shared" si="21"/>
        <v>0</v>
      </c>
      <c r="AK101" s="7">
        <v>0</v>
      </c>
      <c r="AL101" s="54">
        <v>0.75</v>
      </c>
      <c r="AM101" s="42">
        <v>0</v>
      </c>
      <c r="AN101" s="111">
        <f t="shared" si="23"/>
        <v>0</v>
      </c>
      <c r="AO101" s="7">
        <v>0</v>
      </c>
      <c r="AP101" s="188">
        <f t="shared" si="32"/>
        <v>2</v>
      </c>
      <c r="AQ101" s="6">
        <f t="shared" si="26"/>
        <v>2</v>
      </c>
      <c r="AR101" s="7" t="str">
        <f t="shared" si="27"/>
        <v>Rojo</v>
      </c>
      <c r="AS101" s="41"/>
    </row>
    <row r="102" spans="1:45" ht="99.75" customHeight="1" x14ac:dyDescent="0.25">
      <c r="A102" s="25" t="s">
        <v>39</v>
      </c>
      <c r="B102" s="25">
        <v>2025</v>
      </c>
      <c r="C102" s="26" t="s">
        <v>1032</v>
      </c>
      <c r="D102" s="25" t="s">
        <v>226</v>
      </c>
      <c r="E102" s="25" t="s">
        <v>228</v>
      </c>
      <c r="F102" s="51" t="s">
        <v>520</v>
      </c>
      <c r="G102" s="57" t="s">
        <v>150</v>
      </c>
      <c r="H102" s="48" t="s">
        <v>558</v>
      </c>
      <c r="I102" s="117" t="s">
        <v>916</v>
      </c>
      <c r="J102" s="50" t="s">
        <v>558</v>
      </c>
      <c r="K102" s="50" t="s">
        <v>594</v>
      </c>
      <c r="L102" s="23" t="s">
        <v>619</v>
      </c>
      <c r="M102" s="51" t="s">
        <v>48</v>
      </c>
      <c r="N102" s="23" t="s">
        <v>402</v>
      </c>
      <c r="O102" s="23" t="s">
        <v>44</v>
      </c>
      <c r="P102" s="63">
        <v>1</v>
      </c>
      <c r="Q102" s="24">
        <v>2024</v>
      </c>
      <c r="R102" s="64" t="s">
        <v>627</v>
      </c>
      <c r="S102" s="24" t="s">
        <v>628</v>
      </c>
      <c r="T102" s="94">
        <v>0.01</v>
      </c>
      <c r="U102" s="93">
        <v>0.75</v>
      </c>
      <c r="V102" s="19">
        <v>1</v>
      </c>
      <c r="W102" s="53">
        <v>1</v>
      </c>
      <c r="X102" s="67">
        <v>1</v>
      </c>
      <c r="Y102" s="23" t="s">
        <v>630</v>
      </c>
      <c r="Z102" s="97">
        <f t="shared" si="31"/>
        <v>0.25</v>
      </c>
      <c r="AA102" s="63">
        <v>0</v>
      </c>
      <c r="AB102" s="87">
        <f t="shared" si="33"/>
        <v>0</v>
      </c>
      <c r="AC102" s="7">
        <v>0</v>
      </c>
      <c r="AD102" s="97">
        <v>0.25</v>
      </c>
      <c r="AE102" s="63">
        <v>0</v>
      </c>
      <c r="AF102" s="111">
        <f t="shared" si="22"/>
        <v>0</v>
      </c>
      <c r="AG102" s="7">
        <v>0</v>
      </c>
      <c r="AH102" s="97">
        <v>0.25</v>
      </c>
      <c r="AI102" s="109">
        <v>0.16</v>
      </c>
      <c r="AJ102" s="5">
        <f t="shared" si="21"/>
        <v>0.64</v>
      </c>
      <c r="AK102" s="7" t="s">
        <v>817</v>
      </c>
      <c r="AL102" s="97">
        <v>0.25</v>
      </c>
      <c r="AM102" s="95">
        <v>0</v>
      </c>
      <c r="AN102" s="111">
        <f t="shared" si="23"/>
        <v>0</v>
      </c>
      <c r="AO102" s="7">
        <v>0</v>
      </c>
      <c r="AP102" s="157">
        <f t="shared" si="32"/>
        <v>0.16</v>
      </c>
      <c r="AQ102" s="6">
        <f t="shared" si="26"/>
        <v>0.16</v>
      </c>
      <c r="AR102" s="7" t="s">
        <v>708</v>
      </c>
      <c r="AS102" s="41"/>
    </row>
    <row r="103" spans="1:45" ht="99.75" customHeight="1" x14ac:dyDescent="0.25">
      <c r="A103" s="25" t="s">
        <v>39</v>
      </c>
      <c r="B103" s="25">
        <v>2025</v>
      </c>
      <c r="C103" s="26" t="s">
        <v>1032</v>
      </c>
      <c r="D103" s="25" t="s">
        <v>226</v>
      </c>
      <c r="E103" s="25" t="s">
        <v>228</v>
      </c>
      <c r="F103" s="51" t="s">
        <v>520</v>
      </c>
      <c r="G103" s="57" t="s">
        <v>534</v>
      </c>
      <c r="H103" s="48" t="s">
        <v>559</v>
      </c>
      <c r="I103" s="117" t="s">
        <v>917</v>
      </c>
      <c r="J103" s="50" t="s">
        <v>559</v>
      </c>
      <c r="K103" s="50" t="s">
        <v>595</v>
      </c>
      <c r="L103" s="23" t="s">
        <v>620</v>
      </c>
      <c r="M103" s="51" t="s">
        <v>48</v>
      </c>
      <c r="N103" s="23" t="s">
        <v>402</v>
      </c>
      <c r="O103" s="23" t="s">
        <v>44</v>
      </c>
      <c r="P103" s="24">
        <v>6</v>
      </c>
      <c r="Q103" s="24">
        <v>2024</v>
      </c>
      <c r="R103" s="64" t="s">
        <v>627</v>
      </c>
      <c r="S103" s="24" t="s">
        <v>628</v>
      </c>
      <c r="T103" s="94">
        <v>0.01</v>
      </c>
      <c r="U103" s="93">
        <v>0.75</v>
      </c>
      <c r="V103" s="19">
        <v>1</v>
      </c>
      <c r="W103" s="23">
        <v>6</v>
      </c>
      <c r="X103" s="52">
        <v>6</v>
      </c>
      <c r="Y103" s="23" t="s">
        <v>630</v>
      </c>
      <c r="Z103" s="54">
        <f t="shared" si="31"/>
        <v>1.5</v>
      </c>
      <c r="AA103" s="103">
        <v>2</v>
      </c>
      <c r="AB103" s="87">
        <f t="shared" si="33"/>
        <v>1.3333333333333333</v>
      </c>
      <c r="AC103" s="7" t="str">
        <f t="shared" si="20"/>
        <v>Rojo</v>
      </c>
      <c r="AD103" s="54">
        <v>1.5</v>
      </c>
      <c r="AE103" s="24">
        <v>0</v>
      </c>
      <c r="AF103" s="111">
        <f t="shared" si="22"/>
        <v>0</v>
      </c>
      <c r="AG103" s="7">
        <v>0</v>
      </c>
      <c r="AH103" s="54">
        <v>1.5</v>
      </c>
      <c r="AI103" s="169">
        <v>1</v>
      </c>
      <c r="AJ103" s="5">
        <f t="shared" si="21"/>
        <v>0.66666666666666663</v>
      </c>
      <c r="AK103" s="7" t="s">
        <v>817</v>
      </c>
      <c r="AL103" s="54">
        <v>1.5</v>
      </c>
      <c r="AM103" s="42">
        <v>0</v>
      </c>
      <c r="AN103" s="111">
        <f t="shared" si="23"/>
        <v>0</v>
      </c>
      <c r="AO103" s="7">
        <v>0</v>
      </c>
      <c r="AP103" s="188">
        <f t="shared" si="32"/>
        <v>3</v>
      </c>
      <c r="AQ103" s="6">
        <f t="shared" si="26"/>
        <v>0.5</v>
      </c>
      <c r="AR103" s="7" t="s">
        <v>817</v>
      </c>
      <c r="AS103" s="41"/>
    </row>
    <row r="104" spans="1:45" ht="99.75" customHeight="1" x14ac:dyDescent="0.25">
      <c r="A104" s="25" t="s">
        <v>39</v>
      </c>
      <c r="B104" s="25">
        <v>2025</v>
      </c>
      <c r="C104" s="26" t="s">
        <v>1032</v>
      </c>
      <c r="D104" s="25" t="s">
        <v>226</v>
      </c>
      <c r="E104" s="25" t="s">
        <v>228</v>
      </c>
      <c r="F104" s="51" t="s">
        <v>520</v>
      </c>
      <c r="G104" s="57" t="s">
        <v>535</v>
      </c>
      <c r="H104" s="48" t="s">
        <v>560</v>
      </c>
      <c r="I104" s="117" t="s">
        <v>918</v>
      </c>
      <c r="J104" s="50" t="s">
        <v>560</v>
      </c>
      <c r="K104" s="50" t="s">
        <v>596</v>
      </c>
      <c r="L104" s="23" t="s">
        <v>621</v>
      </c>
      <c r="M104" s="51" t="s">
        <v>48</v>
      </c>
      <c r="N104" s="23" t="s">
        <v>402</v>
      </c>
      <c r="O104" s="23" t="s">
        <v>44</v>
      </c>
      <c r="P104" s="63">
        <v>1</v>
      </c>
      <c r="Q104" s="24">
        <v>2024</v>
      </c>
      <c r="R104" s="64" t="s">
        <v>627</v>
      </c>
      <c r="S104" s="24" t="s">
        <v>628</v>
      </c>
      <c r="T104" s="94">
        <v>0.01</v>
      </c>
      <c r="U104" s="93">
        <v>0.75</v>
      </c>
      <c r="V104" s="19">
        <v>1</v>
      </c>
      <c r="W104" s="53">
        <v>1</v>
      </c>
      <c r="X104" s="67">
        <v>1</v>
      </c>
      <c r="Y104" s="23" t="s">
        <v>630</v>
      </c>
      <c r="Z104" s="97">
        <f t="shared" si="31"/>
        <v>0.25</v>
      </c>
      <c r="AA104" s="63">
        <v>0</v>
      </c>
      <c r="AB104" s="87">
        <f t="shared" si="33"/>
        <v>0</v>
      </c>
      <c r="AC104" s="7">
        <v>0</v>
      </c>
      <c r="AD104" s="97">
        <v>0.25</v>
      </c>
      <c r="AE104" s="63">
        <v>0.28699999999999998</v>
      </c>
      <c r="AF104" s="111">
        <f t="shared" si="22"/>
        <v>1.1479999999999999</v>
      </c>
      <c r="AG104" s="7" t="s">
        <v>706</v>
      </c>
      <c r="AH104" s="97">
        <v>0.25</v>
      </c>
      <c r="AI104" s="109">
        <v>0.32</v>
      </c>
      <c r="AJ104" s="5">
        <f t="shared" si="21"/>
        <v>1.28</v>
      </c>
      <c r="AK104" s="7" t="s">
        <v>706</v>
      </c>
      <c r="AL104" s="97">
        <v>0.25</v>
      </c>
      <c r="AM104" s="95">
        <v>0</v>
      </c>
      <c r="AN104" s="111">
        <f t="shared" si="23"/>
        <v>0</v>
      </c>
      <c r="AO104" s="7">
        <v>0</v>
      </c>
      <c r="AP104" s="157">
        <f t="shared" si="32"/>
        <v>0.60699999999999998</v>
      </c>
      <c r="AQ104" s="6">
        <f t="shared" si="26"/>
        <v>0.60699999999999998</v>
      </c>
      <c r="AR104" s="7" t="s">
        <v>817</v>
      </c>
      <c r="AS104" s="41"/>
    </row>
    <row r="105" spans="1:45" ht="114" customHeight="1" x14ac:dyDescent="0.25">
      <c r="A105" s="25" t="s">
        <v>39</v>
      </c>
      <c r="B105" s="25">
        <v>2025</v>
      </c>
      <c r="C105" s="26" t="s">
        <v>1032</v>
      </c>
      <c r="D105" s="25" t="s">
        <v>226</v>
      </c>
      <c r="E105" s="25" t="s">
        <v>228</v>
      </c>
      <c r="F105" s="51" t="s">
        <v>520</v>
      </c>
      <c r="G105" s="57" t="s">
        <v>536</v>
      </c>
      <c r="H105" s="48" t="s">
        <v>561</v>
      </c>
      <c r="I105" s="117" t="s">
        <v>919</v>
      </c>
      <c r="J105" s="50" t="s">
        <v>561</v>
      </c>
      <c r="K105" s="50" t="s">
        <v>597</v>
      </c>
      <c r="L105" s="23" t="s">
        <v>622</v>
      </c>
      <c r="M105" s="51" t="s">
        <v>48</v>
      </c>
      <c r="N105" s="23" t="s">
        <v>402</v>
      </c>
      <c r="O105" s="23" t="s">
        <v>44</v>
      </c>
      <c r="P105" s="24">
        <v>1380</v>
      </c>
      <c r="Q105" s="24">
        <v>2024</v>
      </c>
      <c r="R105" s="64" t="s">
        <v>627</v>
      </c>
      <c r="S105" s="24" t="s">
        <v>628</v>
      </c>
      <c r="T105" s="94">
        <v>0.01</v>
      </c>
      <c r="U105" s="93">
        <v>0.75</v>
      </c>
      <c r="V105" s="19">
        <v>1</v>
      </c>
      <c r="W105" s="24">
        <v>1380</v>
      </c>
      <c r="X105" s="52">
        <v>1380</v>
      </c>
      <c r="Y105" s="23" t="s">
        <v>629</v>
      </c>
      <c r="Z105" s="104">
        <f t="shared" si="31"/>
        <v>345</v>
      </c>
      <c r="AA105" s="103">
        <v>45</v>
      </c>
      <c r="AB105" s="87">
        <f t="shared" si="33"/>
        <v>0.13043478260869565</v>
      </c>
      <c r="AC105" s="7" t="s">
        <v>708</v>
      </c>
      <c r="AD105" s="104">
        <v>345</v>
      </c>
      <c r="AE105" s="24">
        <v>688</v>
      </c>
      <c r="AF105" s="111">
        <f t="shared" si="22"/>
        <v>1.9942028985507247</v>
      </c>
      <c r="AG105" s="7" t="str">
        <f t="shared" si="28"/>
        <v>Rojo</v>
      </c>
      <c r="AH105" s="104">
        <v>345</v>
      </c>
      <c r="AI105" s="22">
        <v>782</v>
      </c>
      <c r="AJ105" s="5">
        <f t="shared" si="21"/>
        <v>2.2666666666666666</v>
      </c>
      <c r="AK105" s="7" t="str">
        <f t="shared" si="16"/>
        <v>Rojo</v>
      </c>
      <c r="AL105" s="104">
        <v>345</v>
      </c>
      <c r="AM105" s="42">
        <v>0</v>
      </c>
      <c r="AN105" s="111">
        <f t="shared" si="23"/>
        <v>0</v>
      </c>
      <c r="AO105" s="7">
        <v>0</v>
      </c>
      <c r="AP105" s="188">
        <f t="shared" si="32"/>
        <v>1515</v>
      </c>
      <c r="AQ105" s="6">
        <f t="shared" si="26"/>
        <v>1.0978260869565217</v>
      </c>
      <c r="AR105" s="7" t="s">
        <v>706</v>
      </c>
      <c r="AS105" s="41"/>
    </row>
    <row r="106" spans="1:45" ht="142.5" x14ac:dyDescent="0.25">
      <c r="A106" s="25" t="s">
        <v>39</v>
      </c>
      <c r="B106" s="25">
        <v>2025</v>
      </c>
      <c r="C106" s="26" t="s">
        <v>1032</v>
      </c>
      <c r="D106" s="25" t="s">
        <v>226</v>
      </c>
      <c r="E106" s="25" t="s">
        <v>228</v>
      </c>
      <c r="F106" s="51" t="s">
        <v>520</v>
      </c>
      <c r="G106" s="57" t="s">
        <v>537</v>
      </c>
      <c r="H106" s="48" t="s">
        <v>562</v>
      </c>
      <c r="I106" s="117" t="s">
        <v>920</v>
      </c>
      <c r="J106" s="50" t="s">
        <v>562</v>
      </c>
      <c r="K106" s="50" t="s">
        <v>598</v>
      </c>
      <c r="L106" s="23" t="s">
        <v>623</v>
      </c>
      <c r="M106" s="51" t="s">
        <v>48</v>
      </c>
      <c r="N106" s="23" t="s">
        <v>402</v>
      </c>
      <c r="O106" s="23" t="s">
        <v>44</v>
      </c>
      <c r="P106" s="24">
        <v>1000</v>
      </c>
      <c r="Q106" s="24">
        <v>2024</v>
      </c>
      <c r="R106" s="64" t="s">
        <v>627</v>
      </c>
      <c r="S106" s="24" t="s">
        <v>628</v>
      </c>
      <c r="T106" s="94">
        <v>0.01</v>
      </c>
      <c r="U106" s="93">
        <v>0.75</v>
      </c>
      <c r="V106" s="19">
        <v>1</v>
      </c>
      <c r="W106" s="23">
        <v>1000</v>
      </c>
      <c r="X106" s="52">
        <v>1000</v>
      </c>
      <c r="Y106" s="23" t="s">
        <v>629</v>
      </c>
      <c r="Z106" s="54">
        <f t="shared" si="31"/>
        <v>250</v>
      </c>
      <c r="AA106" s="24">
        <v>0</v>
      </c>
      <c r="AB106" s="87">
        <f t="shared" si="33"/>
        <v>0</v>
      </c>
      <c r="AC106" s="7">
        <v>0</v>
      </c>
      <c r="AD106" s="54">
        <v>250</v>
      </c>
      <c r="AE106" s="24">
        <v>0</v>
      </c>
      <c r="AF106" s="111">
        <f t="shared" si="22"/>
        <v>0</v>
      </c>
      <c r="AG106" s="7">
        <v>0</v>
      </c>
      <c r="AH106" s="54">
        <v>250</v>
      </c>
      <c r="AI106" s="22">
        <v>0</v>
      </c>
      <c r="AJ106" s="5">
        <f t="shared" si="21"/>
        <v>0</v>
      </c>
      <c r="AK106" s="7">
        <v>0</v>
      </c>
      <c r="AL106" s="54">
        <v>250</v>
      </c>
      <c r="AM106" s="42">
        <v>0</v>
      </c>
      <c r="AN106" s="111">
        <f t="shared" si="23"/>
        <v>0</v>
      </c>
      <c r="AO106" s="7">
        <v>0</v>
      </c>
      <c r="AP106" s="188">
        <f t="shared" si="32"/>
        <v>0</v>
      </c>
      <c r="AQ106" s="6">
        <f t="shared" si="26"/>
        <v>0</v>
      </c>
      <c r="AR106" s="7">
        <v>0</v>
      </c>
      <c r="AS106" s="41"/>
    </row>
    <row r="107" spans="1:45" ht="128.25" x14ac:dyDescent="0.25">
      <c r="A107" s="25" t="s">
        <v>39</v>
      </c>
      <c r="B107" s="25">
        <v>2025</v>
      </c>
      <c r="C107" s="26" t="s">
        <v>1032</v>
      </c>
      <c r="D107" s="25" t="s">
        <v>226</v>
      </c>
      <c r="E107" s="25" t="s">
        <v>228</v>
      </c>
      <c r="F107" s="51" t="s">
        <v>520</v>
      </c>
      <c r="G107" s="57" t="s">
        <v>538</v>
      </c>
      <c r="H107" s="48" t="s">
        <v>563</v>
      </c>
      <c r="I107" s="117" t="s">
        <v>921</v>
      </c>
      <c r="J107" s="50" t="s">
        <v>563</v>
      </c>
      <c r="K107" s="50" t="s">
        <v>599</v>
      </c>
      <c r="L107" s="23" t="s">
        <v>624</v>
      </c>
      <c r="M107" s="51" t="s">
        <v>48</v>
      </c>
      <c r="N107" s="61" t="s">
        <v>402</v>
      </c>
      <c r="O107" s="61" t="s">
        <v>44</v>
      </c>
      <c r="P107" s="74">
        <v>10</v>
      </c>
      <c r="Q107" s="24">
        <v>2024</v>
      </c>
      <c r="R107" s="64" t="s">
        <v>627</v>
      </c>
      <c r="S107" s="74" t="s">
        <v>628</v>
      </c>
      <c r="T107" s="94">
        <v>0.01</v>
      </c>
      <c r="U107" s="93">
        <v>0.75</v>
      </c>
      <c r="V107" s="19">
        <v>1</v>
      </c>
      <c r="W107" s="23">
        <v>10</v>
      </c>
      <c r="X107" s="52">
        <v>10</v>
      </c>
      <c r="Y107" s="61" t="s">
        <v>629</v>
      </c>
      <c r="Z107" s="99">
        <f t="shared" si="31"/>
        <v>2.5</v>
      </c>
      <c r="AA107" s="74">
        <v>0</v>
      </c>
      <c r="AB107" s="88">
        <f t="shared" si="33"/>
        <v>0</v>
      </c>
      <c r="AC107" s="7">
        <v>0</v>
      </c>
      <c r="AD107" s="99">
        <v>2.5</v>
      </c>
      <c r="AE107" s="24">
        <v>0</v>
      </c>
      <c r="AF107" s="111">
        <f t="shared" si="22"/>
        <v>0</v>
      </c>
      <c r="AG107" s="7">
        <v>0</v>
      </c>
      <c r="AH107" s="99">
        <v>2.5</v>
      </c>
      <c r="AI107" s="22">
        <v>0</v>
      </c>
      <c r="AJ107" s="5">
        <f t="shared" si="21"/>
        <v>0</v>
      </c>
      <c r="AK107" s="7">
        <v>0</v>
      </c>
      <c r="AL107" s="99">
        <v>2.5</v>
      </c>
      <c r="AM107" s="42">
        <v>0</v>
      </c>
      <c r="AN107" s="111">
        <f t="shared" si="23"/>
        <v>0</v>
      </c>
      <c r="AO107" s="7">
        <v>0</v>
      </c>
      <c r="AP107" s="188">
        <f t="shared" si="32"/>
        <v>0</v>
      </c>
      <c r="AQ107" s="6">
        <f t="shared" si="26"/>
        <v>0</v>
      </c>
      <c r="AR107" s="7">
        <v>0</v>
      </c>
      <c r="AS107" s="41"/>
    </row>
    <row r="108" spans="1:45" ht="81" customHeight="1" x14ac:dyDescent="0.25">
      <c r="A108" s="25" t="s">
        <v>39</v>
      </c>
      <c r="B108" s="25">
        <v>2025</v>
      </c>
      <c r="C108" s="26" t="s">
        <v>1032</v>
      </c>
      <c r="D108" s="25" t="s">
        <v>233</v>
      </c>
      <c r="E108" s="25" t="s">
        <v>415</v>
      </c>
      <c r="F108" s="25" t="s">
        <v>922</v>
      </c>
      <c r="G108" s="69" t="s">
        <v>646</v>
      </c>
      <c r="H108" s="48" t="s">
        <v>631</v>
      </c>
      <c r="I108" s="118" t="s">
        <v>933</v>
      </c>
      <c r="J108" s="49" t="s">
        <v>657</v>
      </c>
      <c r="K108" s="49" t="s">
        <v>668</v>
      </c>
      <c r="L108" s="23" t="s">
        <v>679</v>
      </c>
      <c r="M108" s="51" t="s">
        <v>42</v>
      </c>
      <c r="N108" s="51" t="s">
        <v>219</v>
      </c>
      <c r="O108" s="25" t="s">
        <v>50</v>
      </c>
      <c r="P108" s="25">
        <v>320</v>
      </c>
      <c r="Q108" s="24">
        <v>2024</v>
      </c>
      <c r="R108" s="70" t="s">
        <v>642</v>
      </c>
      <c r="S108" s="25" t="s">
        <v>45</v>
      </c>
      <c r="T108" s="94">
        <v>0.01</v>
      </c>
      <c r="U108" s="93">
        <v>0.75</v>
      </c>
      <c r="V108" s="19">
        <v>1</v>
      </c>
      <c r="W108" s="55">
        <f>Z108*4</f>
        <v>1360</v>
      </c>
      <c r="X108" s="100">
        <v>1360</v>
      </c>
      <c r="Y108" s="77" t="s">
        <v>371</v>
      </c>
      <c r="Z108" s="78">
        <v>340</v>
      </c>
      <c r="AA108" s="24">
        <v>72</v>
      </c>
      <c r="AB108" s="89" t="s">
        <v>692</v>
      </c>
      <c r="AC108" s="7" t="str">
        <f t="shared" si="20"/>
        <v>Rojo</v>
      </c>
      <c r="AD108" s="78">
        <v>340</v>
      </c>
      <c r="AE108" s="145">
        <v>69</v>
      </c>
      <c r="AF108" s="5">
        <f t="shared" si="22"/>
        <v>0.20294117647058824</v>
      </c>
      <c r="AG108" s="7" t="str">
        <f t="shared" si="28"/>
        <v>Amarillo</v>
      </c>
      <c r="AH108" s="78">
        <v>340</v>
      </c>
      <c r="AI108" s="22">
        <v>340</v>
      </c>
      <c r="AJ108" s="5">
        <f t="shared" si="21"/>
        <v>1</v>
      </c>
      <c r="AK108" s="7" t="str">
        <f t="shared" si="16"/>
        <v>Verde</v>
      </c>
      <c r="AL108" s="78">
        <v>340</v>
      </c>
      <c r="AM108" s="145">
        <v>134</v>
      </c>
      <c r="AN108" s="5">
        <f t="shared" si="23"/>
        <v>0.39411764705882352</v>
      </c>
      <c r="AO108" s="7" t="str">
        <f t="shared" si="24"/>
        <v>Amarillo</v>
      </c>
      <c r="AP108" s="22">
        <f>AA108+AE108+AI108+AM108</f>
        <v>615</v>
      </c>
      <c r="AQ108" s="6">
        <f>IF(AP108=0,0,IFERROR(AP108/X108,""))</f>
        <v>0.45220588235294118</v>
      </c>
      <c r="AR108" s="7" t="str">
        <f t="shared" si="27"/>
        <v>Amarillo</v>
      </c>
      <c r="AS108" s="41"/>
    </row>
    <row r="109" spans="1:45" ht="85.5" customHeight="1" x14ac:dyDescent="0.25">
      <c r="A109" s="25" t="s">
        <v>39</v>
      </c>
      <c r="B109" s="25">
        <v>2025</v>
      </c>
      <c r="C109" s="26" t="s">
        <v>1032</v>
      </c>
      <c r="D109" s="25" t="s">
        <v>233</v>
      </c>
      <c r="E109" s="25" t="s">
        <v>415</v>
      </c>
      <c r="F109" s="25" t="s">
        <v>922</v>
      </c>
      <c r="G109" s="69" t="s">
        <v>647</v>
      </c>
      <c r="H109" s="48" t="s">
        <v>632</v>
      </c>
      <c r="I109" s="118" t="s">
        <v>934</v>
      </c>
      <c r="J109" s="49" t="s">
        <v>658</v>
      </c>
      <c r="K109" s="70" t="s">
        <v>669</v>
      </c>
      <c r="L109" s="68" t="s">
        <v>680</v>
      </c>
      <c r="M109" s="51" t="s">
        <v>42</v>
      </c>
      <c r="N109" s="51" t="s">
        <v>219</v>
      </c>
      <c r="O109" s="25" t="s">
        <v>50</v>
      </c>
      <c r="P109" s="71">
        <v>0</v>
      </c>
      <c r="Q109" s="24">
        <v>2024</v>
      </c>
      <c r="R109" s="70" t="s">
        <v>642</v>
      </c>
      <c r="S109" s="25" t="s">
        <v>45</v>
      </c>
      <c r="T109" s="94">
        <v>0.01</v>
      </c>
      <c r="U109" s="93">
        <v>0.75</v>
      </c>
      <c r="V109" s="19">
        <v>1</v>
      </c>
      <c r="W109" s="55">
        <f t="shared" ref="W109:X118" si="34">Z109*4</f>
        <v>35648</v>
      </c>
      <c r="X109" s="55">
        <f t="shared" si="34"/>
        <v>4856</v>
      </c>
      <c r="Y109" s="77" t="s">
        <v>371</v>
      </c>
      <c r="Z109" s="79" t="s">
        <v>691</v>
      </c>
      <c r="AA109" s="81" t="s">
        <v>693</v>
      </c>
      <c r="AB109" s="90">
        <v>0.54479999999999995</v>
      </c>
      <c r="AC109" s="7" t="str">
        <f t="shared" si="20"/>
        <v>Amarillo</v>
      </c>
      <c r="AD109" s="79" t="s">
        <v>691</v>
      </c>
      <c r="AE109" s="22">
        <v>1325</v>
      </c>
      <c r="AF109" s="5">
        <f t="shared" si="22"/>
        <v>0.14867594254937164</v>
      </c>
      <c r="AG109" s="7" t="str">
        <f t="shared" si="28"/>
        <v>Amarillo</v>
      </c>
      <c r="AH109" s="79" t="s">
        <v>691</v>
      </c>
      <c r="AI109" s="22">
        <v>8531</v>
      </c>
      <c r="AJ109" s="5">
        <f t="shared" si="21"/>
        <v>0.95724865350089772</v>
      </c>
      <c r="AK109" s="7" t="str">
        <f t="shared" si="16"/>
        <v>Verde</v>
      </c>
      <c r="AL109" s="79" t="s">
        <v>691</v>
      </c>
      <c r="AM109" s="22">
        <v>9232</v>
      </c>
      <c r="AN109" s="5">
        <f t="shared" si="23"/>
        <v>1.0359066427289048</v>
      </c>
      <c r="AO109" s="7" t="s">
        <v>706</v>
      </c>
      <c r="AP109" s="22">
        <f t="shared" ref="AP109:AP122" si="35">AA109+AE109+AI109+AM109</f>
        <v>20302</v>
      </c>
      <c r="AQ109" s="6">
        <f t="shared" si="26"/>
        <v>4.180807248764415</v>
      </c>
      <c r="AR109" s="7" t="str">
        <f t="shared" si="27"/>
        <v>Rojo</v>
      </c>
      <c r="AS109" s="41"/>
    </row>
    <row r="110" spans="1:45" ht="77.25" customHeight="1" x14ac:dyDescent="0.25">
      <c r="A110" s="25" t="s">
        <v>39</v>
      </c>
      <c r="B110" s="25">
        <v>2025</v>
      </c>
      <c r="C110" s="26" t="s">
        <v>1032</v>
      </c>
      <c r="D110" s="25" t="s">
        <v>233</v>
      </c>
      <c r="E110" s="25" t="s">
        <v>415</v>
      </c>
      <c r="F110" s="25" t="s">
        <v>923</v>
      </c>
      <c r="G110" s="69" t="s">
        <v>648</v>
      </c>
      <c r="H110" s="47" t="s">
        <v>633</v>
      </c>
      <c r="I110" s="118" t="s">
        <v>927</v>
      </c>
      <c r="J110" s="49" t="s">
        <v>659</v>
      </c>
      <c r="K110" s="70" t="s">
        <v>670</v>
      </c>
      <c r="L110" s="47" t="s">
        <v>681</v>
      </c>
      <c r="M110" s="51" t="s">
        <v>48</v>
      </c>
      <c r="N110" s="51" t="s">
        <v>219</v>
      </c>
      <c r="O110" s="51" t="s">
        <v>44</v>
      </c>
      <c r="P110" s="75">
        <v>2450</v>
      </c>
      <c r="Q110" s="24">
        <v>2024</v>
      </c>
      <c r="R110" s="70" t="s">
        <v>642</v>
      </c>
      <c r="S110" s="25" t="s">
        <v>45</v>
      </c>
      <c r="T110" s="94">
        <v>0.01</v>
      </c>
      <c r="U110" s="93">
        <v>0.75</v>
      </c>
      <c r="V110" s="19">
        <v>1</v>
      </c>
      <c r="W110" s="55">
        <f t="shared" si="34"/>
        <v>9840</v>
      </c>
      <c r="X110" s="55">
        <f t="shared" si="34"/>
        <v>2388</v>
      </c>
      <c r="Y110" s="77" t="s">
        <v>371</v>
      </c>
      <c r="Z110" s="102">
        <v>2460</v>
      </c>
      <c r="AA110" s="103">
        <v>597</v>
      </c>
      <c r="AB110" s="101">
        <v>0.97</v>
      </c>
      <c r="AC110" s="7" t="str">
        <f t="shared" si="20"/>
        <v>Verde</v>
      </c>
      <c r="AD110" s="102">
        <v>2460</v>
      </c>
      <c r="AE110" s="22">
        <v>500</v>
      </c>
      <c r="AF110" s="5">
        <f t="shared" si="22"/>
        <v>0.2032520325203252</v>
      </c>
      <c r="AG110" s="7" t="str">
        <f t="shared" si="28"/>
        <v>Amarillo</v>
      </c>
      <c r="AH110" s="102">
        <v>2460</v>
      </c>
      <c r="AI110" s="22">
        <v>949</v>
      </c>
      <c r="AJ110" s="5">
        <f t="shared" si="21"/>
        <v>0.38577235772357721</v>
      </c>
      <c r="AK110" s="7" t="str">
        <f t="shared" si="16"/>
        <v>Amarillo</v>
      </c>
      <c r="AL110" s="102">
        <v>2460</v>
      </c>
      <c r="AM110" s="22">
        <v>591</v>
      </c>
      <c r="AN110" s="5">
        <f t="shared" si="23"/>
        <v>0.24024390243902438</v>
      </c>
      <c r="AO110" s="7" t="str">
        <f t="shared" si="24"/>
        <v>Amarillo</v>
      </c>
      <c r="AP110" s="22">
        <f t="shared" si="35"/>
        <v>2637</v>
      </c>
      <c r="AQ110" s="6">
        <f t="shared" si="26"/>
        <v>1.1042713567839195</v>
      </c>
      <c r="AR110" s="7" t="s">
        <v>706</v>
      </c>
      <c r="AS110" s="41"/>
    </row>
    <row r="111" spans="1:45" ht="83.25" customHeight="1" x14ac:dyDescent="0.25">
      <c r="A111" s="25" t="s">
        <v>39</v>
      </c>
      <c r="B111" s="25">
        <v>2025</v>
      </c>
      <c r="C111" s="26" t="s">
        <v>1032</v>
      </c>
      <c r="D111" s="25" t="s">
        <v>233</v>
      </c>
      <c r="E111" s="25" t="s">
        <v>415</v>
      </c>
      <c r="F111" s="25" t="s">
        <v>923</v>
      </c>
      <c r="G111" s="69" t="s">
        <v>649</v>
      </c>
      <c r="H111" s="47" t="s">
        <v>634</v>
      </c>
      <c r="I111" s="118" t="s">
        <v>928</v>
      </c>
      <c r="J111" s="49" t="s">
        <v>660</v>
      </c>
      <c r="K111" s="70" t="s">
        <v>671</v>
      </c>
      <c r="L111" s="47" t="s">
        <v>682</v>
      </c>
      <c r="M111" s="51" t="s">
        <v>48</v>
      </c>
      <c r="N111" s="51" t="s">
        <v>219</v>
      </c>
      <c r="O111" s="51" t="s">
        <v>44</v>
      </c>
      <c r="P111" s="75">
        <v>0</v>
      </c>
      <c r="Q111" s="24">
        <v>2024</v>
      </c>
      <c r="R111" s="70" t="s">
        <v>643</v>
      </c>
      <c r="S111" s="25" t="s">
        <v>45</v>
      </c>
      <c r="T111" s="94">
        <v>0.01</v>
      </c>
      <c r="U111" s="93">
        <v>0.75</v>
      </c>
      <c r="V111" s="19">
        <v>1</v>
      </c>
      <c r="W111" s="55">
        <f t="shared" si="34"/>
        <v>16</v>
      </c>
      <c r="X111" s="55">
        <f t="shared" si="34"/>
        <v>16</v>
      </c>
      <c r="Y111" s="77" t="s">
        <v>371</v>
      </c>
      <c r="Z111" s="78">
        <v>4</v>
      </c>
      <c r="AA111" s="82" t="s">
        <v>707</v>
      </c>
      <c r="AB111" s="90" t="s">
        <v>694</v>
      </c>
      <c r="AC111" s="7" t="s">
        <v>706</v>
      </c>
      <c r="AD111" s="78">
        <v>4</v>
      </c>
      <c r="AE111" s="22">
        <v>1</v>
      </c>
      <c r="AF111" s="5">
        <f t="shared" si="22"/>
        <v>0.25</v>
      </c>
      <c r="AG111" s="7" t="str">
        <f t="shared" si="28"/>
        <v>Amarillo</v>
      </c>
      <c r="AH111" s="78">
        <v>4</v>
      </c>
      <c r="AI111" s="22">
        <v>2</v>
      </c>
      <c r="AJ111" s="5">
        <f t="shared" si="21"/>
        <v>0.5</v>
      </c>
      <c r="AK111" s="7" t="str">
        <f t="shared" si="16"/>
        <v>Amarillo</v>
      </c>
      <c r="AL111" s="78">
        <v>4</v>
      </c>
      <c r="AM111" s="22">
        <v>2</v>
      </c>
      <c r="AN111" s="5">
        <f t="shared" si="23"/>
        <v>0.5</v>
      </c>
      <c r="AO111" s="7" t="str">
        <f t="shared" si="24"/>
        <v>Amarillo</v>
      </c>
      <c r="AP111" s="22">
        <f t="shared" si="35"/>
        <v>9</v>
      </c>
      <c r="AQ111" s="6">
        <f t="shared" si="26"/>
        <v>0.5625</v>
      </c>
      <c r="AR111" s="7" t="str">
        <f t="shared" si="27"/>
        <v>Amarillo</v>
      </c>
      <c r="AS111" s="41"/>
    </row>
    <row r="112" spans="1:45" ht="73.5" customHeight="1" x14ac:dyDescent="0.25">
      <c r="A112" s="25" t="s">
        <v>39</v>
      </c>
      <c r="B112" s="25">
        <v>2025</v>
      </c>
      <c r="C112" s="26" t="s">
        <v>1032</v>
      </c>
      <c r="D112" s="25" t="s">
        <v>233</v>
      </c>
      <c r="E112" s="25" t="s">
        <v>415</v>
      </c>
      <c r="F112" s="25" t="s">
        <v>924</v>
      </c>
      <c r="G112" s="69" t="s">
        <v>650</v>
      </c>
      <c r="H112" s="47" t="s">
        <v>635</v>
      </c>
      <c r="I112" s="118" t="s">
        <v>929</v>
      </c>
      <c r="J112" s="49" t="s">
        <v>661</v>
      </c>
      <c r="K112" s="49" t="s">
        <v>672</v>
      </c>
      <c r="L112" s="47" t="s">
        <v>683</v>
      </c>
      <c r="M112" s="51" t="s">
        <v>48</v>
      </c>
      <c r="N112" s="51" t="s">
        <v>219</v>
      </c>
      <c r="O112" s="51" t="s">
        <v>44</v>
      </c>
      <c r="P112" s="75">
        <v>9600</v>
      </c>
      <c r="Q112" s="24">
        <v>2024</v>
      </c>
      <c r="R112" s="70" t="s">
        <v>644</v>
      </c>
      <c r="S112" s="25" t="s">
        <v>49</v>
      </c>
      <c r="T112" s="94">
        <v>0.01</v>
      </c>
      <c r="U112" s="93">
        <v>0.75</v>
      </c>
      <c r="V112" s="19">
        <v>1</v>
      </c>
      <c r="W112" s="55">
        <f t="shared" si="34"/>
        <v>38404</v>
      </c>
      <c r="X112" s="55">
        <f t="shared" si="34"/>
        <v>8808</v>
      </c>
      <c r="Y112" s="77" t="s">
        <v>371</v>
      </c>
      <c r="Z112" s="78">
        <v>9601</v>
      </c>
      <c r="AA112" s="82">
        <v>2202</v>
      </c>
      <c r="AB112" s="91" t="s">
        <v>695</v>
      </c>
      <c r="AC112" s="7" t="s">
        <v>706</v>
      </c>
      <c r="AD112" s="78">
        <v>9600</v>
      </c>
      <c r="AE112" s="22">
        <v>2267</v>
      </c>
      <c r="AF112" s="5">
        <f t="shared" si="22"/>
        <v>0.23614583333333333</v>
      </c>
      <c r="AG112" s="7" t="s">
        <v>817</v>
      </c>
      <c r="AH112" s="78">
        <v>9600</v>
      </c>
      <c r="AI112" s="22">
        <v>2300</v>
      </c>
      <c r="AJ112" s="5">
        <f t="shared" si="21"/>
        <v>0.23958333333333334</v>
      </c>
      <c r="AK112" s="7" t="s">
        <v>817</v>
      </c>
      <c r="AL112" s="78">
        <v>9600</v>
      </c>
      <c r="AM112" s="22">
        <v>2300</v>
      </c>
      <c r="AN112" s="5">
        <f t="shared" si="23"/>
        <v>0.23958333333333334</v>
      </c>
      <c r="AO112" s="7" t="s">
        <v>817</v>
      </c>
      <c r="AP112" s="22">
        <f t="shared" si="35"/>
        <v>9069</v>
      </c>
      <c r="AQ112" s="6">
        <f t="shared" si="26"/>
        <v>1.0296321525885559</v>
      </c>
      <c r="AR112" s="7" t="s">
        <v>706</v>
      </c>
      <c r="AS112" s="41"/>
    </row>
    <row r="113" spans="1:45" ht="73.5" customHeight="1" x14ac:dyDescent="0.25">
      <c r="A113" s="25" t="s">
        <v>39</v>
      </c>
      <c r="B113" s="25">
        <v>2025</v>
      </c>
      <c r="C113" s="26" t="s">
        <v>1032</v>
      </c>
      <c r="D113" s="25" t="s">
        <v>233</v>
      </c>
      <c r="E113" s="25" t="s">
        <v>415</v>
      </c>
      <c r="F113" s="25" t="s">
        <v>924</v>
      </c>
      <c r="G113" s="69" t="s">
        <v>651</v>
      </c>
      <c r="H113" s="47" t="s">
        <v>636</v>
      </c>
      <c r="I113" s="118" t="s">
        <v>930</v>
      </c>
      <c r="J113" s="49" t="s">
        <v>662</v>
      </c>
      <c r="K113" s="72" t="s">
        <v>673</v>
      </c>
      <c r="L113" s="47" t="s">
        <v>684</v>
      </c>
      <c r="M113" s="51" t="s">
        <v>48</v>
      </c>
      <c r="N113" s="51" t="s">
        <v>219</v>
      </c>
      <c r="O113" s="51" t="s">
        <v>44</v>
      </c>
      <c r="P113" s="76" t="s">
        <v>690</v>
      </c>
      <c r="Q113" s="24">
        <v>2024</v>
      </c>
      <c r="R113" s="70" t="s">
        <v>645</v>
      </c>
      <c r="S113" s="25" t="s">
        <v>45</v>
      </c>
      <c r="T113" s="94">
        <v>0.01</v>
      </c>
      <c r="U113" s="93">
        <v>0.75</v>
      </c>
      <c r="V113" s="19">
        <v>1</v>
      </c>
      <c r="W113" s="55">
        <f t="shared" si="34"/>
        <v>147736</v>
      </c>
      <c r="X113" s="55">
        <f t="shared" si="34"/>
        <v>36456</v>
      </c>
      <c r="Y113" s="77" t="s">
        <v>371</v>
      </c>
      <c r="Z113" s="79" t="s">
        <v>690</v>
      </c>
      <c r="AA113" s="82" t="s">
        <v>696</v>
      </c>
      <c r="AB113" s="91" t="s">
        <v>697</v>
      </c>
      <c r="AC113" s="7" t="s">
        <v>706</v>
      </c>
      <c r="AD113" s="79" t="s">
        <v>690</v>
      </c>
      <c r="AE113" s="22">
        <v>9210</v>
      </c>
      <c r="AF113" s="5">
        <f t="shared" si="22"/>
        <v>0.24936372989657227</v>
      </c>
      <c r="AG113" s="7" t="str">
        <f t="shared" si="28"/>
        <v>Amarillo</v>
      </c>
      <c r="AH113" s="79" t="s">
        <v>690</v>
      </c>
      <c r="AI113" s="22">
        <v>9346</v>
      </c>
      <c r="AJ113" s="5">
        <f t="shared" si="21"/>
        <v>0.2530459738993881</v>
      </c>
      <c r="AK113" s="7" t="str">
        <f>IF(AJ113="","",IF(AJ113&gt;1.3,"Rojo",IF($S113="Ascendente",IF(AND(AJ113=0,AJ113=0),0,IF(AND(AJ113&lt;=$T113,AJ113&gt;0),"Rojo",IF(AND(AJ113&gt;$T113,AJ113&lt;=$U113),"Amarillo",IF(AND(AJ113&gt;$U113,AJ113&lt;=$V113),"Verde")))),IF($S113="Descendente",IF(AND(AJ113&gt;=$V113,AJ113&lt;$U113),"Verde",IF(AND(AJ113&gt;=$U113,AJ113&lt;$T113),"Amarillo",IF(AND(AJ113&gt;=$T113,AJ113&gt;1.3),"Rojo",0)))))))</f>
        <v>Amarillo</v>
      </c>
      <c r="AL113" s="79" t="s">
        <v>690</v>
      </c>
      <c r="AM113" s="22">
        <v>9346</v>
      </c>
      <c r="AN113" s="5">
        <f t="shared" si="23"/>
        <v>0.2530459738993881</v>
      </c>
      <c r="AO113" s="7" t="str">
        <f t="shared" si="24"/>
        <v>Amarillo</v>
      </c>
      <c r="AP113" s="22">
        <f t="shared" si="35"/>
        <v>37016</v>
      </c>
      <c r="AQ113" s="6">
        <f t="shared" si="26"/>
        <v>1.0153609831029187</v>
      </c>
      <c r="AR113" s="7" t="s">
        <v>706</v>
      </c>
      <c r="AS113" s="41"/>
    </row>
    <row r="114" spans="1:45" ht="77.25" customHeight="1" x14ac:dyDescent="0.25">
      <c r="A114" s="25" t="s">
        <v>39</v>
      </c>
      <c r="B114" s="25">
        <v>2025</v>
      </c>
      <c r="C114" s="26" t="s">
        <v>1032</v>
      </c>
      <c r="D114" s="25" t="s">
        <v>233</v>
      </c>
      <c r="E114" s="25" t="s">
        <v>415</v>
      </c>
      <c r="F114" s="25" t="s">
        <v>925</v>
      </c>
      <c r="G114" s="69" t="s">
        <v>652</v>
      </c>
      <c r="H114" s="47" t="s">
        <v>637</v>
      </c>
      <c r="I114" s="118" t="s">
        <v>931</v>
      </c>
      <c r="J114" s="49" t="s">
        <v>663</v>
      </c>
      <c r="K114" s="49" t="s">
        <v>674</v>
      </c>
      <c r="L114" s="47" t="s">
        <v>685</v>
      </c>
      <c r="M114" s="51" t="s">
        <v>48</v>
      </c>
      <c r="N114" s="51" t="s">
        <v>219</v>
      </c>
      <c r="O114" s="51" t="s">
        <v>44</v>
      </c>
      <c r="P114" s="77">
        <v>128</v>
      </c>
      <c r="Q114" s="24">
        <v>2024</v>
      </c>
      <c r="R114" s="70" t="s">
        <v>643</v>
      </c>
      <c r="S114" s="25" t="s">
        <v>45</v>
      </c>
      <c r="T114" s="94">
        <v>0.01</v>
      </c>
      <c r="U114" s="93">
        <v>0.75</v>
      </c>
      <c r="V114" s="19">
        <v>1</v>
      </c>
      <c r="W114" s="55">
        <v>128</v>
      </c>
      <c r="X114" s="55">
        <v>128</v>
      </c>
      <c r="Y114" s="77" t="s">
        <v>371</v>
      </c>
      <c r="Z114" s="80">
        <f>128/4</f>
        <v>32</v>
      </c>
      <c r="AA114" s="82" t="s">
        <v>698</v>
      </c>
      <c r="AB114" s="101">
        <v>1</v>
      </c>
      <c r="AC114" s="7" t="str">
        <f t="shared" si="20"/>
        <v>Verde</v>
      </c>
      <c r="AD114" s="80">
        <f>128/4</f>
        <v>32</v>
      </c>
      <c r="AE114" s="22">
        <v>31</v>
      </c>
      <c r="AF114" s="5">
        <f>IF(AE114=0,0,IFERROR(AE114/AD114,""))</f>
        <v>0.96875</v>
      </c>
      <c r="AG114" s="7" t="str">
        <f t="shared" si="28"/>
        <v>Verde</v>
      </c>
      <c r="AH114" s="80">
        <f>128/4</f>
        <v>32</v>
      </c>
      <c r="AI114" s="22">
        <v>32</v>
      </c>
      <c r="AJ114" s="5">
        <f t="shared" si="21"/>
        <v>1</v>
      </c>
      <c r="AK114" s="7" t="str">
        <f t="shared" ref="AK114:AK167" si="36">IF(AJ114="","",IF(AJ114&gt;1.3,"Rojo",IF($S114="Ascendente",IF(AND(AJ114=0,AJ114=0),0,IF(AND(AJ114&lt;=$T114,AJ114&gt;0),"Rojo",IF(AND(AJ114&gt;$T114,AJ114&lt;=$U114),"Amarillo",IF(AND(AJ114&gt;$U114,AJ114&lt;=$V114),"Verde")))),IF($S114="Descendente",IF(AND(AJ114&gt;=$V114,AJ114&lt;$U114),"Verde",IF(AND(AJ114&gt;=$U114,AJ114&lt;$T114),"Amarillo",IF(AND(AJ114&gt;=$T114,AJ114&gt;1.3),"Rojo",0)))))))</f>
        <v>Verde</v>
      </c>
      <c r="AL114" s="80">
        <f>128/4</f>
        <v>32</v>
      </c>
      <c r="AM114" s="22">
        <v>32</v>
      </c>
      <c r="AN114" s="5">
        <f t="shared" si="23"/>
        <v>1</v>
      </c>
      <c r="AO114" s="7" t="str">
        <f t="shared" si="24"/>
        <v>Verde</v>
      </c>
      <c r="AP114" s="22">
        <f t="shared" si="35"/>
        <v>127</v>
      </c>
      <c r="AQ114" s="6">
        <f t="shared" si="26"/>
        <v>0.9921875</v>
      </c>
      <c r="AR114" s="7" t="str">
        <f t="shared" si="27"/>
        <v>Verde</v>
      </c>
      <c r="AS114" s="41"/>
    </row>
    <row r="115" spans="1:45" ht="75.75" customHeight="1" x14ac:dyDescent="0.25">
      <c r="A115" s="25" t="s">
        <v>39</v>
      </c>
      <c r="B115" s="25">
        <v>2025</v>
      </c>
      <c r="C115" s="26" t="s">
        <v>1032</v>
      </c>
      <c r="D115" s="25" t="s">
        <v>233</v>
      </c>
      <c r="E115" s="25" t="s">
        <v>415</v>
      </c>
      <c r="F115" s="25" t="s">
        <v>925</v>
      </c>
      <c r="G115" s="69" t="s">
        <v>653</v>
      </c>
      <c r="H115" s="47" t="s">
        <v>638</v>
      </c>
      <c r="I115" s="118" t="s">
        <v>932</v>
      </c>
      <c r="J115" s="46" t="s">
        <v>664</v>
      </c>
      <c r="K115" s="73" t="s">
        <v>675</v>
      </c>
      <c r="L115" s="45" t="s">
        <v>686</v>
      </c>
      <c r="M115" s="51" t="s">
        <v>48</v>
      </c>
      <c r="N115" s="73" t="s">
        <v>219</v>
      </c>
      <c r="O115" s="51" t="s">
        <v>44</v>
      </c>
      <c r="P115" s="77">
        <v>84</v>
      </c>
      <c r="Q115" s="24">
        <v>2024</v>
      </c>
      <c r="R115" s="70" t="s">
        <v>643</v>
      </c>
      <c r="S115" s="25" t="s">
        <v>45</v>
      </c>
      <c r="T115" s="94">
        <v>0.01</v>
      </c>
      <c r="U115" s="93">
        <v>0.75</v>
      </c>
      <c r="V115" s="19">
        <v>1</v>
      </c>
      <c r="W115" s="55">
        <v>88</v>
      </c>
      <c r="X115" s="55">
        <v>88</v>
      </c>
      <c r="Y115" s="77" t="s">
        <v>371</v>
      </c>
      <c r="Z115" s="80">
        <f>W115/4</f>
        <v>22</v>
      </c>
      <c r="AA115" s="82" t="s">
        <v>699</v>
      </c>
      <c r="AB115" s="90" t="s">
        <v>700</v>
      </c>
      <c r="AC115" s="7" t="str">
        <f t="shared" si="20"/>
        <v>Rojo</v>
      </c>
      <c r="AD115" s="80">
        <f>W115/4</f>
        <v>22</v>
      </c>
      <c r="AE115" s="22">
        <v>10</v>
      </c>
      <c r="AF115" s="5">
        <f t="shared" si="22"/>
        <v>0.45454545454545453</v>
      </c>
      <c r="AG115" s="7" t="str">
        <f t="shared" si="28"/>
        <v>Amarillo</v>
      </c>
      <c r="AH115" s="80">
        <f>W115/4</f>
        <v>22</v>
      </c>
      <c r="AI115" s="22">
        <v>17</v>
      </c>
      <c r="AJ115" s="5">
        <f t="shared" si="21"/>
        <v>0.77272727272727271</v>
      </c>
      <c r="AK115" s="7" t="str">
        <f t="shared" si="36"/>
        <v>Verde</v>
      </c>
      <c r="AL115" s="80">
        <f>W115/4</f>
        <v>22</v>
      </c>
      <c r="AM115" s="22">
        <v>44</v>
      </c>
      <c r="AN115" s="5">
        <f t="shared" si="23"/>
        <v>2</v>
      </c>
      <c r="AO115" s="7" t="str">
        <f t="shared" si="24"/>
        <v>Rojo</v>
      </c>
      <c r="AP115" s="22">
        <f t="shared" si="35"/>
        <v>86</v>
      </c>
      <c r="AQ115" s="6">
        <f t="shared" si="26"/>
        <v>0.97727272727272729</v>
      </c>
      <c r="AR115" s="7" t="str">
        <f t="shared" si="27"/>
        <v>Verde</v>
      </c>
      <c r="AS115" s="41"/>
    </row>
    <row r="116" spans="1:45" ht="78" customHeight="1" x14ac:dyDescent="0.25">
      <c r="A116" s="25" t="s">
        <v>39</v>
      </c>
      <c r="B116" s="25">
        <v>2025</v>
      </c>
      <c r="C116" s="26" t="s">
        <v>1032</v>
      </c>
      <c r="D116" s="25" t="s">
        <v>233</v>
      </c>
      <c r="E116" s="25" t="s">
        <v>415</v>
      </c>
      <c r="F116" s="25" t="s">
        <v>926</v>
      </c>
      <c r="G116" s="69" t="s">
        <v>654</v>
      </c>
      <c r="H116" s="47" t="s">
        <v>639</v>
      </c>
      <c r="I116" s="118" t="s">
        <v>935</v>
      </c>
      <c r="J116" s="49" t="s">
        <v>665</v>
      </c>
      <c r="K116" s="51" t="s">
        <v>676</v>
      </c>
      <c r="L116" s="47" t="s">
        <v>687</v>
      </c>
      <c r="M116" s="51" t="s">
        <v>48</v>
      </c>
      <c r="N116" s="51" t="s">
        <v>219</v>
      </c>
      <c r="O116" s="51" t="s">
        <v>44</v>
      </c>
      <c r="P116" s="77">
        <v>557</v>
      </c>
      <c r="Q116" s="24">
        <v>2024</v>
      </c>
      <c r="R116" s="70" t="s">
        <v>643</v>
      </c>
      <c r="S116" s="25" t="s">
        <v>45</v>
      </c>
      <c r="T116" s="94">
        <v>0.01</v>
      </c>
      <c r="U116" s="93">
        <v>0.75</v>
      </c>
      <c r="V116" s="19">
        <v>1</v>
      </c>
      <c r="W116" s="55">
        <v>1000</v>
      </c>
      <c r="X116" s="55">
        <v>1000</v>
      </c>
      <c r="Y116" s="77" t="s">
        <v>371</v>
      </c>
      <c r="Z116" s="80">
        <v>250</v>
      </c>
      <c r="AA116" s="24">
        <v>250</v>
      </c>
      <c r="AB116" s="90">
        <v>1</v>
      </c>
      <c r="AC116" s="7" t="str">
        <f t="shared" si="20"/>
        <v>Verde</v>
      </c>
      <c r="AD116" s="80">
        <v>250</v>
      </c>
      <c r="AE116" s="22">
        <v>250</v>
      </c>
      <c r="AF116" s="5">
        <f t="shared" si="22"/>
        <v>1</v>
      </c>
      <c r="AG116" s="7" t="str">
        <f t="shared" si="28"/>
        <v>Verde</v>
      </c>
      <c r="AH116" s="80">
        <v>250</v>
      </c>
      <c r="AI116" s="22">
        <v>250</v>
      </c>
      <c r="AJ116" s="5">
        <f t="shared" si="21"/>
        <v>1</v>
      </c>
      <c r="AK116" s="7" t="str">
        <f t="shared" si="36"/>
        <v>Verde</v>
      </c>
      <c r="AL116" s="80">
        <v>250</v>
      </c>
      <c r="AM116" s="22">
        <v>250</v>
      </c>
      <c r="AN116" s="5">
        <f t="shared" si="23"/>
        <v>1</v>
      </c>
      <c r="AO116" s="7" t="str">
        <f t="shared" si="24"/>
        <v>Verde</v>
      </c>
      <c r="AP116" s="22">
        <f t="shared" si="35"/>
        <v>1000</v>
      </c>
      <c r="AQ116" s="6">
        <f t="shared" si="26"/>
        <v>1</v>
      </c>
      <c r="AR116" s="7" t="str">
        <f t="shared" si="27"/>
        <v>Verde</v>
      </c>
      <c r="AS116" s="41"/>
    </row>
    <row r="117" spans="1:45" ht="75.75" customHeight="1" x14ac:dyDescent="0.25">
      <c r="A117" s="25" t="s">
        <v>39</v>
      </c>
      <c r="B117" s="25">
        <v>2025</v>
      </c>
      <c r="C117" s="26" t="s">
        <v>1032</v>
      </c>
      <c r="D117" s="25" t="s">
        <v>233</v>
      </c>
      <c r="E117" s="25" t="s">
        <v>415</v>
      </c>
      <c r="F117" s="25" t="s">
        <v>926</v>
      </c>
      <c r="G117" s="69" t="s">
        <v>655</v>
      </c>
      <c r="H117" s="47" t="s">
        <v>640</v>
      </c>
      <c r="I117" s="118" t="s">
        <v>936</v>
      </c>
      <c r="J117" s="70" t="s">
        <v>666</v>
      </c>
      <c r="K117" s="51" t="s">
        <v>677</v>
      </c>
      <c r="L117" s="68" t="s">
        <v>688</v>
      </c>
      <c r="M117" s="51" t="s">
        <v>48</v>
      </c>
      <c r="N117" s="51" t="s">
        <v>219</v>
      </c>
      <c r="O117" s="51" t="s">
        <v>44</v>
      </c>
      <c r="P117" s="77">
        <v>689</v>
      </c>
      <c r="Q117" s="24">
        <v>2024</v>
      </c>
      <c r="R117" s="70" t="s">
        <v>643</v>
      </c>
      <c r="S117" s="25" t="s">
        <v>45</v>
      </c>
      <c r="T117" s="94">
        <v>0.01</v>
      </c>
      <c r="U117" s="93">
        <v>0.75</v>
      </c>
      <c r="V117" s="19">
        <v>1</v>
      </c>
      <c r="W117" s="55">
        <v>690</v>
      </c>
      <c r="X117" s="55">
        <v>690</v>
      </c>
      <c r="Y117" s="77" t="s">
        <v>371</v>
      </c>
      <c r="Z117" s="80">
        <f>690/4</f>
        <v>172.5</v>
      </c>
      <c r="AA117" s="24">
        <v>182</v>
      </c>
      <c r="AB117" s="90">
        <v>1.05</v>
      </c>
      <c r="AC117" s="7" t="s">
        <v>706</v>
      </c>
      <c r="AD117" s="80">
        <f>690/4</f>
        <v>172.5</v>
      </c>
      <c r="AE117" s="22">
        <v>247</v>
      </c>
      <c r="AF117" s="5">
        <f t="shared" si="22"/>
        <v>1.4318840579710146</v>
      </c>
      <c r="AG117" s="7" t="str">
        <f t="shared" si="28"/>
        <v>Rojo</v>
      </c>
      <c r="AH117" s="80">
        <f>690/4</f>
        <v>172.5</v>
      </c>
      <c r="AI117" s="22">
        <v>361</v>
      </c>
      <c r="AJ117" s="5">
        <f t="shared" si="21"/>
        <v>2.0927536231884059</v>
      </c>
      <c r="AK117" s="7" t="str">
        <f t="shared" si="36"/>
        <v>Rojo</v>
      </c>
      <c r="AL117" s="80">
        <f>690/4</f>
        <v>172.5</v>
      </c>
      <c r="AM117" s="22">
        <v>207</v>
      </c>
      <c r="AN117" s="5">
        <f t="shared" si="23"/>
        <v>1.2</v>
      </c>
      <c r="AO117" s="7" t="s">
        <v>706</v>
      </c>
      <c r="AP117" s="22">
        <f t="shared" si="35"/>
        <v>997</v>
      </c>
      <c r="AQ117" s="6">
        <f t="shared" si="26"/>
        <v>1.4449275362318841</v>
      </c>
      <c r="AR117" s="7" t="str">
        <f t="shared" si="27"/>
        <v>Rojo</v>
      </c>
      <c r="AS117" s="41"/>
    </row>
    <row r="118" spans="1:45" ht="83.25" customHeight="1" x14ac:dyDescent="0.25">
      <c r="A118" s="59" t="s">
        <v>39</v>
      </c>
      <c r="B118" s="59">
        <v>2025</v>
      </c>
      <c r="C118" s="26" t="s">
        <v>1032</v>
      </c>
      <c r="D118" s="59" t="s">
        <v>233</v>
      </c>
      <c r="E118" s="59" t="s">
        <v>415</v>
      </c>
      <c r="F118" s="59" t="s">
        <v>926</v>
      </c>
      <c r="G118" s="137" t="s">
        <v>656</v>
      </c>
      <c r="H118" s="138" t="s">
        <v>641</v>
      </c>
      <c r="I118" s="139" t="s">
        <v>937</v>
      </c>
      <c r="J118" s="140" t="s">
        <v>667</v>
      </c>
      <c r="K118" s="141" t="s">
        <v>678</v>
      </c>
      <c r="L118" s="138" t="s">
        <v>689</v>
      </c>
      <c r="M118" s="141" t="s">
        <v>48</v>
      </c>
      <c r="N118" s="141" t="s">
        <v>219</v>
      </c>
      <c r="O118" s="141" t="s">
        <v>44</v>
      </c>
      <c r="P118" s="128">
        <v>4190</v>
      </c>
      <c r="Q118" s="74">
        <v>2024</v>
      </c>
      <c r="R118" s="142" t="s">
        <v>643</v>
      </c>
      <c r="S118" s="59" t="s">
        <v>45</v>
      </c>
      <c r="T118" s="94">
        <v>0.01</v>
      </c>
      <c r="U118" s="93">
        <v>0.75</v>
      </c>
      <c r="V118" s="19">
        <v>1</v>
      </c>
      <c r="W118" s="127">
        <f t="shared" si="34"/>
        <v>16800</v>
      </c>
      <c r="X118" s="127">
        <f t="shared" si="34"/>
        <v>300</v>
      </c>
      <c r="Y118" s="128" t="s">
        <v>371</v>
      </c>
      <c r="Z118" s="129">
        <v>4200</v>
      </c>
      <c r="AA118" s="74">
        <v>75</v>
      </c>
      <c r="AB118" s="90" t="s">
        <v>701</v>
      </c>
      <c r="AC118" s="7" t="str">
        <f t="shared" si="20"/>
        <v>Rojo</v>
      </c>
      <c r="AD118" s="129">
        <v>4200</v>
      </c>
      <c r="AE118" s="22">
        <v>199</v>
      </c>
      <c r="AF118" s="5">
        <f t="shared" si="22"/>
        <v>4.7380952380952378E-2</v>
      </c>
      <c r="AG118" s="7" t="str">
        <f t="shared" si="28"/>
        <v>Amarillo</v>
      </c>
      <c r="AH118" s="129">
        <v>4200</v>
      </c>
      <c r="AI118" s="22">
        <v>6719</v>
      </c>
      <c r="AJ118" s="5">
        <f t="shared" si="21"/>
        <v>1.5997619047619047</v>
      </c>
      <c r="AK118" s="7" t="str">
        <f t="shared" si="36"/>
        <v>Rojo</v>
      </c>
      <c r="AL118" s="129">
        <v>4200</v>
      </c>
      <c r="AM118" s="175">
        <v>5115</v>
      </c>
      <c r="AN118" s="5">
        <f t="shared" si="23"/>
        <v>1.2178571428571427</v>
      </c>
      <c r="AO118" s="7" t="s">
        <v>706</v>
      </c>
      <c r="AP118" s="22">
        <f t="shared" si="35"/>
        <v>12108</v>
      </c>
      <c r="AQ118" s="6">
        <f t="shared" si="26"/>
        <v>40.36</v>
      </c>
      <c r="AR118" s="7" t="str">
        <f t="shared" si="27"/>
        <v>Rojo</v>
      </c>
      <c r="AS118" s="41"/>
    </row>
    <row r="119" spans="1:45" ht="99.75" x14ac:dyDescent="0.25">
      <c r="A119" s="25" t="s">
        <v>39</v>
      </c>
      <c r="B119" s="25">
        <v>2025</v>
      </c>
      <c r="C119" s="26" t="s">
        <v>1032</v>
      </c>
      <c r="D119" s="25" t="s">
        <v>233</v>
      </c>
      <c r="E119" s="25" t="s">
        <v>416</v>
      </c>
      <c r="F119" s="25" t="s">
        <v>495</v>
      </c>
      <c r="G119" s="47" t="s">
        <v>40</v>
      </c>
      <c r="H119" s="47" t="s">
        <v>419</v>
      </c>
      <c r="I119" s="42" t="s">
        <v>938</v>
      </c>
      <c r="J119" s="47" t="s">
        <v>419</v>
      </c>
      <c r="K119" s="23" t="s">
        <v>441</v>
      </c>
      <c r="L119" s="23" t="s">
        <v>465</v>
      </c>
      <c r="M119" s="25" t="s">
        <v>42</v>
      </c>
      <c r="N119" s="24" t="s">
        <v>43</v>
      </c>
      <c r="O119" s="24" t="s">
        <v>50</v>
      </c>
      <c r="P119" s="147">
        <v>3.5999999999999997E-2</v>
      </c>
      <c r="Q119" s="42">
        <v>0</v>
      </c>
      <c r="R119" s="148" t="s">
        <v>1023</v>
      </c>
      <c r="S119" s="24" t="s">
        <v>49</v>
      </c>
      <c r="T119" s="136">
        <v>0.01</v>
      </c>
      <c r="U119" s="93">
        <v>0.75</v>
      </c>
      <c r="V119" s="125">
        <v>1</v>
      </c>
      <c r="W119" s="65">
        <v>0.05</v>
      </c>
      <c r="X119" s="65">
        <v>0.05</v>
      </c>
      <c r="Y119" s="24" t="s">
        <v>46</v>
      </c>
      <c r="Z119" s="130">
        <f>W119/4</f>
        <v>1.2500000000000001E-2</v>
      </c>
      <c r="AA119" s="130">
        <v>0</v>
      </c>
      <c r="AB119" s="126">
        <f>IF(AA119=0,0,IFERROR(AA119/Z119,""))</f>
        <v>0</v>
      </c>
      <c r="AC119" s="7">
        <f t="shared" si="20"/>
        <v>0</v>
      </c>
      <c r="AD119" s="130">
        <v>1.2500000000000001E-2</v>
      </c>
      <c r="AE119" s="22">
        <v>0</v>
      </c>
      <c r="AF119" s="5">
        <f t="shared" si="22"/>
        <v>0</v>
      </c>
      <c r="AG119" s="7">
        <f t="shared" si="28"/>
        <v>0</v>
      </c>
      <c r="AH119" s="130">
        <v>1.2500000000000001E-2</v>
      </c>
      <c r="AI119" s="22">
        <v>0</v>
      </c>
      <c r="AJ119" s="5">
        <f t="shared" si="21"/>
        <v>0</v>
      </c>
      <c r="AK119" s="7">
        <f t="shared" si="36"/>
        <v>0</v>
      </c>
      <c r="AL119" s="176">
        <v>1.2500000000000001E-2</v>
      </c>
      <c r="AM119" s="183">
        <v>0</v>
      </c>
      <c r="AN119" s="111">
        <f t="shared" si="23"/>
        <v>0</v>
      </c>
      <c r="AO119" s="7">
        <f t="shared" si="24"/>
        <v>0</v>
      </c>
      <c r="AP119" s="22">
        <f t="shared" si="35"/>
        <v>0</v>
      </c>
      <c r="AQ119" s="6">
        <f t="shared" si="26"/>
        <v>0</v>
      </c>
      <c r="AR119" s="7">
        <f t="shared" si="27"/>
        <v>0</v>
      </c>
      <c r="AS119" s="41"/>
    </row>
    <row r="120" spans="1:45" ht="99.75" x14ac:dyDescent="0.25">
      <c r="A120" s="25" t="s">
        <v>39</v>
      </c>
      <c r="B120" s="25">
        <v>2025</v>
      </c>
      <c r="C120" s="26" t="s">
        <v>1032</v>
      </c>
      <c r="D120" s="25" t="s">
        <v>233</v>
      </c>
      <c r="E120" s="25" t="s">
        <v>416</v>
      </c>
      <c r="F120" s="25" t="s">
        <v>495</v>
      </c>
      <c r="G120" s="47" t="s">
        <v>47</v>
      </c>
      <c r="H120" s="47" t="s">
        <v>496</v>
      </c>
      <c r="I120" s="42" t="s">
        <v>939</v>
      </c>
      <c r="J120" s="47" t="s">
        <v>496</v>
      </c>
      <c r="K120" s="23" t="s">
        <v>1012</v>
      </c>
      <c r="L120" s="23" t="s">
        <v>1014</v>
      </c>
      <c r="M120" s="25" t="s">
        <v>42</v>
      </c>
      <c r="N120" s="23" t="s">
        <v>219</v>
      </c>
      <c r="O120" s="23" t="s">
        <v>50</v>
      </c>
      <c r="P120" s="132">
        <v>28938651.649999999</v>
      </c>
      <c r="Q120" s="42">
        <v>0</v>
      </c>
      <c r="R120" s="148" t="s">
        <v>517</v>
      </c>
      <c r="S120" s="23" t="s">
        <v>45</v>
      </c>
      <c r="T120" s="136">
        <v>0.01</v>
      </c>
      <c r="U120" s="93">
        <v>0.75</v>
      </c>
      <c r="V120" s="125">
        <v>1</v>
      </c>
      <c r="W120" s="131">
        <v>27873043</v>
      </c>
      <c r="X120" s="131">
        <v>27873043</v>
      </c>
      <c r="Y120" s="23" t="s">
        <v>490</v>
      </c>
      <c r="Z120" s="131">
        <v>27873043</v>
      </c>
      <c r="AA120" s="131">
        <v>0</v>
      </c>
      <c r="AB120" s="126">
        <f t="shared" ref="AB120:AB155" si="37">IF(AA120=0,0,IFERROR(AA120/Z120,""))</f>
        <v>0</v>
      </c>
      <c r="AC120" s="7">
        <f t="shared" si="20"/>
        <v>0</v>
      </c>
      <c r="AD120" s="131">
        <v>27873043</v>
      </c>
      <c r="AE120" s="22">
        <v>0</v>
      </c>
      <c r="AF120" s="5">
        <f t="shared" si="22"/>
        <v>0</v>
      </c>
      <c r="AG120" s="7">
        <f t="shared" si="28"/>
        <v>0</v>
      </c>
      <c r="AH120" s="131">
        <v>27873043</v>
      </c>
      <c r="AI120" s="22">
        <v>0</v>
      </c>
      <c r="AJ120" s="5">
        <f t="shared" si="21"/>
        <v>0</v>
      </c>
      <c r="AK120" s="7">
        <f t="shared" si="36"/>
        <v>0</v>
      </c>
      <c r="AL120" s="177">
        <v>27873043</v>
      </c>
      <c r="AM120" s="183">
        <v>1</v>
      </c>
      <c r="AN120" s="111">
        <f t="shared" si="23"/>
        <v>3.5876958249589035E-8</v>
      </c>
      <c r="AO120" s="7" t="str">
        <f t="shared" si="24"/>
        <v>Rojo</v>
      </c>
      <c r="AP120" s="22">
        <f t="shared" si="35"/>
        <v>1</v>
      </c>
      <c r="AQ120" s="6">
        <f t="shared" si="26"/>
        <v>3.5876958249589035E-8</v>
      </c>
      <c r="AR120" s="7" t="str">
        <f t="shared" si="27"/>
        <v>Rojo</v>
      </c>
      <c r="AS120" s="41"/>
    </row>
    <row r="121" spans="1:45" ht="85.5" x14ac:dyDescent="0.25">
      <c r="A121" s="25" t="s">
        <v>39</v>
      </c>
      <c r="B121" s="25">
        <v>2025</v>
      </c>
      <c r="C121" s="26" t="s">
        <v>1032</v>
      </c>
      <c r="D121" s="25" t="s">
        <v>233</v>
      </c>
      <c r="E121" s="25" t="s">
        <v>416</v>
      </c>
      <c r="F121" s="25" t="s">
        <v>495</v>
      </c>
      <c r="G121" s="47" t="s">
        <v>999</v>
      </c>
      <c r="H121" s="23" t="s">
        <v>420</v>
      </c>
      <c r="I121" s="42" t="s">
        <v>940</v>
      </c>
      <c r="J121" s="23" t="s">
        <v>420</v>
      </c>
      <c r="K121" s="23" t="s">
        <v>442</v>
      </c>
      <c r="L121" s="23" t="s">
        <v>466</v>
      </c>
      <c r="M121" s="25" t="s">
        <v>48</v>
      </c>
      <c r="N121" s="23" t="s">
        <v>219</v>
      </c>
      <c r="O121" s="23" t="s">
        <v>50</v>
      </c>
      <c r="P121" s="132">
        <v>0</v>
      </c>
      <c r="Q121" s="42">
        <v>0</v>
      </c>
      <c r="R121" s="148" t="s">
        <v>489</v>
      </c>
      <c r="S121" s="23" t="s">
        <v>45</v>
      </c>
      <c r="T121" s="136">
        <v>0.01</v>
      </c>
      <c r="U121" s="93">
        <v>0.75</v>
      </c>
      <c r="V121" s="125">
        <v>1</v>
      </c>
      <c r="W121" s="132">
        <v>2000000</v>
      </c>
      <c r="X121" s="132">
        <v>2000000</v>
      </c>
      <c r="Y121" s="23" t="s">
        <v>490</v>
      </c>
      <c r="Z121" s="132">
        <v>2000000</v>
      </c>
      <c r="AA121" s="133">
        <v>0</v>
      </c>
      <c r="AB121" s="126">
        <f t="shared" si="37"/>
        <v>0</v>
      </c>
      <c r="AC121" s="7">
        <f t="shared" si="20"/>
        <v>0</v>
      </c>
      <c r="AD121" s="132">
        <v>2000000</v>
      </c>
      <c r="AE121" s="22">
        <v>0</v>
      </c>
      <c r="AF121" s="5">
        <f t="shared" si="22"/>
        <v>0</v>
      </c>
      <c r="AG121" s="7">
        <f t="shared" si="28"/>
        <v>0</v>
      </c>
      <c r="AH121" s="132">
        <v>2000000</v>
      </c>
      <c r="AI121" s="22">
        <v>0</v>
      </c>
      <c r="AJ121" s="5">
        <f t="shared" si="21"/>
        <v>0</v>
      </c>
      <c r="AK121" s="7">
        <f t="shared" si="36"/>
        <v>0</v>
      </c>
      <c r="AL121" s="178">
        <v>2000000</v>
      </c>
      <c r="AM121" s="184">
        <v>0</v>
      </c>
      <c r="AN121" s="111">
        <f t="shared" si="23"/>
        <v>0</v>
      </c>
      <c r="AO121" s="7">
        <f t="shared" si="24"/>
        <v>0</v>
      </c>
      <c r="AP121" s="22">
        <f t="shared" si="35"/>
        <v>0</v>
      </c>
      <c r="AQ121" s="6">
        <f t="shared" si="26"/>
        <v>0</v>
      </c>
      <c r="AR121" s="7">
        <f t="shared" si="27"/>
        <v>0</v>
      </c>
      <c r="AS121" s="41"/>
    </row>
    <row r="122" spans="1:45" ht="85.5" x14ac:dyDescent="0.25">
      <c r="A122" s="25" t="s">
        <v>39</v>
      </c>
      <c r="B122" s="25">
        <v>2025</v>
      </c>
      <c r="C122" s="26" t="s">
        <v>1032</v>
      </c>
      <c r="D122" s="25" t="s">
        <v>233</v>
      </c>
      <c r="E122" s="25" t="s">
        <v>416</v>
      </c>
      <c r="F122" s="25" t="s">
        <v>495</v>
      </c>
      <c r="G122" s="47" t="s">
        <v>137</v>
      </c>
      <c r="H122" s="23" t="s">
        <v>421</v>
      </c>
      <c r="I122" s="42" t="s">
        <v>941</v>
      </c>
      <c r="J122" s="23" t="s">
        <v>421</v>
      </c>
      <c r="K122" s="23" t="s">
        <v>443</v>
      </c>
      <c r="L122" s="23" t="s">
        <v>467</v>
      </c>
      <c r="M122" s="25" t="s">
        <v>48</v>
      </c>
      <c r="N122" s="23" t="s">
        <v>43</v>
      </c>
      <c r="O122" s="23" t="s">
        <v>44</v>
      </c>
      <c r="P122" s="23">
        <v>0</v>
      </c>
      <c r="Q122" s="42">
        <v>0</v>
      </c>
      <c r="R122" s="148" t="s">
        <v>489</v>
      </c>
      <c r="S122" s="23" t="s">
        <v>45</v>
      </c>
      <c r="T122" s="136">
        <v>0.01</v>
      </c>
      <c r="U122" s="93">
        <v>0.75</v>
      </c>
      <c r="V122" s="125">
        <v>1</v>
      </c>
      <c r="W122" s="23">
        <v>10</v>
      </c>
      <c r="X122" s="23">
        <v>10</v>
      </c>
      <c r="Y122" s="23" t="s">
        <v>491</v>
      </c>
      <c r="Z122" s="23">
        <v>10</v>
      </c>
      <c r="AA122" s="23">
        <v>0</v>
      </c>
      <c r="AB122" s="126">
        <f t="shared" si="37"/>
        <v>0</v>
      </c>
      <c r="AC122" s="7">
        <f t="shared" si="20"/>
        <v>0</v>
      </c>
      <c r="AD122" s="23">
        <v>10</v>
      </c>
      <c r="AE122" s="22">
        <v>4</v>
      </c>
      <c r="AF122" s="5">
        <f t="shared" si="22"/>
        <v>0.4</v>
      </c>
      <c r="AG122" s="7" t="str">
        <f t="shared" si="28"/>
        <v>Amarillo</v>
      </c>
      <c r="AH122" s="23">
        <v>10</v>
      </c>
      <c r="AI122" s="22">
        <v>0</v>
      </c>
      <c r="AJ122" s="5">
        <f t="shared" si="21"/>
        <v>0</v>
      </c>
      <c r="AK122" s="7">
        <f t="shared" si="36"/>
        <v>0</v>
      </c>
      <c r="AL122" s="50">
        <v>10</v>
      </c>
      <c r="AM122" s="25">
        <v>4</v>
      </c>
      <c r="AN122" s="111">
        <f t="shared" si="23"/>
        <v>0.4</v>
      </c>
      <c r="AO122" s="7" t="str">
        <f t="shared" si="24"/>
        <v>Amarillo</v>
      </c>
      <c r="AP122" s="22">
        <f t="shared" si="35"/>
        <v>8</v>
      </c>
      <c r="AQ122" s="6">
        <f t="shared" si="26"/>
        <v>0.8</v>
      </c>
      <c r="AR122" s="7" t="str">
        <f t="shared" si="27"/>
        <v>Verde</v>
      </c>
      <c r="AS122" s="41"/>
    </row>
    <row r="123" spans="1:45" ht="71.25" x14ac:dyDescent="0.25">
      <c r="A123" s="25" t="s">
        <v>39</v>
      </c>
      <c r="B123" s="25">
        <v>2025</v>
      </c>
      <c r="C123" s="26" t="s">
        <v>1032</v>
      </c>
      <c r="D123" s="25" t="s">
        <v>233</v>
      </c>
      <c r="E123" s="25" t="s">
        <v>416</v>
      </c>
      <c r="F123" s="25" t="s">
        <v>495</v>
      </c>
      <c r="G123" s="47" t="s">
        <v>138</v>
      </c>
      <c r="H123" s="23" t="s">
        <v>422</v>
      </c>
      <c r="I123" s="42" t="s">
        <v>942</v>
      </c>
      <c r="J123" s="23" t="s">
        <v>422</v>
      </c>
      <c r="K123" s="23" t="s">
        <v>444</v>
      </c>
      <c r="L123" s="23" t="s">
        <v>468</v>
      </c>
      <c r="M123" s="25" t="s">
        <v>48</v>
      </c>
      <c r="N123" s="23" t="s">
        <v>43</v>
      </c>
      <c r="O123" s="23" t="s">
        <v>44</v>
      </c>
      <c r="P123" s="23">
        <v>0</v>
      </c>
      <c r="Q123" s="42">
        <v>0</v>
      </c>
      <c r="R123" s="148" t="s">
        <v>489</v>
      </c>
      <c r="S123" s="23" t="s">
        <v>45</v>
      </c>
      <c r="T123" s="136">
        <v>0.01</v>
      </c>
      <c r="U123" s="93">
        <v>0.75</v>
      </c>
      <c r="V123" s="125">
        <v>1</v>
      </c>
      <c r="W123" s="134">
        <v>0.8</v>
      </c>
      <c r="X123" s="134">
        <v>0.8</v>
      </c>
      <c r="Y123" s="23" t="s">
        <v>46</v>
      </c>
      <c r="Z123" s="134">
        <v>0.8</v>
      </c>
      <c r="AA123" s="134">
        <v>0</v>
      </c>
      <c r="AB123" s="126">
        <f t="shared" si="37"/>
        <v>0</v>
      </c>
      <c r="AC123" s="7">
        <f t="shared" ref="AC123:AC155" si="38">IF(AB123="","",IF(AB123&gt;1.3,"Rojo",IF($S123="Ascendente",IF(AND(AB123=0,AB123=0),0,IF(AND(AB123&lt;=$T123,AB123&gt;0),"Rojo",IF(AND(AB123&gt;$T123,AB123&lt;=$U123),"Amarillo",IF(AND(AB123&gt;$U123,AB123&lt;=$V123),"Verde")))),IF($S123="Descendente",IF(AND(AB123&gt;=$V123,AB123&lt;$U123),"Verde",IF(AND(AB123&gt;=$U123,AB123&lt;$T123),"Amarillo",IF(AND(AB123&gt;=$T123,AB123&gt;1.3),"Rojo",0)))))))</f>
        <v>0</v>
      </c>
      <c r="AD123" s="134">
        <v>0.8</v>
      </c>
      <c r="AE123" s="157">
        <v>0.63380000000000003</v>
      </c>
      <c r="AF123" s="5">
        <f t="shared" si="22"/>
        <v>0.79225000000000001</v>
      </c>
      <c r="AG123" s="7" t="str">
        <f t="shared" si="28"/>
        <v>Verde</v>
      </c>
      <c r="AH123" s="134">
        <v>0.8</v>
      </c>
      <c r="AI123" s="109">
        <v>0.75</v>
      </c>
      <c r="AJ123" s="5">
        <f t="shared" si="21"/>
        <v>0.9375</v>
      </c>
      <c r="AK123" s="7" t="str">
        <f t="shared" si="36"/>
        <v>Verde</v>
      </c>
      <c r="AL123" s="179">
        <v>0.8</v>
      </c>
      <c r="AM123" s="183">
        <v>0.75</v>
      </c>
      <c r="AN123" s="111">
        <f t="shared" si="23"/>
        <v>0.9375</v>
      </c>
      <c r="AO123" s="7" t="str">
        <f t="shared" si="24"/>
        <v>Verde</v>
      </c>
      <c r="AP123" s="157">
        <f>(AA123+AE123+AI123+AM123)/4</f>
        <v>0.53344999999999998</v>
      </c>
      <c r="AQ123" s="6">
        <f t="shared" si="26"/>
        <v>0.66681249999999992</v>
      </c>
      <c r="AR123" s="7" t="str">
        <f t="shared" si="27"/>
        <v>Amarillo</v>
      </c>
      <c r="AS123" s="41"/>
    </row>
    <row r="124" spans="1:45" ht="128.25" customHeight="1" x14ac:dyDescent="0.25">
      <c r="A124" s="25" t="s">
        <v>39</v>
      </c>
      <c r="B124" s="25">
        <v>2025</v>
      </c>
      <c r="C124" s="26" t="s">
        <v>1032</v>
      </c>
      <c r="D124" s="25" t="s">
        <v>233</v>
      </c>
      <c r="E124" s="25" t="s">
        <v>416</v>
      </c>
      <c r="F124" s="25" t="s">
        <v>495</v>
      </c>
      <c r="G124" s="47" t="s">
        <v>1030</v>
      </c>
      <c r="H124" s="23" t="s">
        <v>423</v>
      </c>
      <c r="I124" s="42" t="s">
        <v>943</v>
      </c>
      <c r="J124" s="23" t="s">
        <v>423</v>
      </c>
      <c r="K124" s="23" t="s">
        <v>445</v>
      </c>
      <c r="L124" s="23" t="s">
        <v>469</v>
      </c>
      <c r="M124" s="25" t="s">
        <v>48</v>
      </c>
      <c r="N124" s="23" t="s">
        <v>219</v>
      </c>
      <c r="O124" s="23" t="s">
        <v>50</v>
      </c>
      <c r="P124" s="23">
        <v>0</v>
      </c>
      <c r="Q124" s="42">
        <v>0</v>
      </c>
      <c r="R124" s="148" t="s">
        <v>489</v>
      </c>
      <c r="S124" s="23" t="s">
        <v>45</v>
      </c>
      <c r="T124" s="136">
        <v>0.01</v>
      </c>
      <c r="U124" s="93">
        <v>0.75</v>
      </c>
      <c r="V124" s="125">
        <v>1</v>
      </c>
      <c r="W124" s="133">
        <v>500000</v>
      </c>
      <c r="X124" s="133">
        <v>500000</v>
      </c>
      <c r="Y124" s="23" t="s">
        <v>490</v>
      </c>
      <c r="Z124" s="133">
        <v>500000</v>
      </c>
      <c r="AA124" s="23">
        <v>0</v>
      </c>
      <c r="AB124" s="126">
        <f t="shared" si="37"/>
        <v>0</v>
      </c>
      <c r="AC124" s="7">
        <f t="shared" si="38"/>
        <v>0</v>
      </c>
      <c r="AD124" s="133">
        <v>500000</v>
      </c>
      <c r="AE124" s="22">
        <v>0</v>
      </c>
      <c r="AF124" s="5">
        <f t="shared" si="22"/>
        <v>0</v>
      </c>
      <c r="AG124" s="7">
        <f t="shared" si="28"/>
        <v>0</v>
      </c>
      <c r="AH124" s="133">
        <v>500000</v>
      </c>
      <c r="AI124" s="22">
        <v>0</v>
      </c>
      <c r="AJ124" s="5">
        <f t="shared" si="21"/>
        <v>0</v>
      </c>
      <c r="AK124" s="7">
        <f t="shared" si="36"/>
        <v>0</v>
      </c>
      <c r="AL124" s="180">
        <v>500000</v>
      </c>
      <c r="AM124" s="184">
        <v>0</v>
      </c>
      <c r="AN124" s="111">
        <f t="shared" si="23"/>
        <v>0</v>
      </c>
      <c r="AO124" s="7">
        <f t="shared" si="24"/>
        <v>0</v>
      </c>
      <c r="AP124" s="187">
        <f>AA124+AE124+AI124+AM124</f>
        <v>0</v>
      </c>
      <c r="AQ124" s="6">
        <f t="shared" si="26"/>
        <v>0</v>
      </c>
      <c r="AR124" s="7">
        <f t="shared" si="27"/>
        <v>0</v>
      </c>
      <c r="AS124" s="41"/>
    </row>
    <row r="125" spans="1:45" ht="114" x14ac:dyDescent="0.25">
      <c r="A125" s="25" t="s">
        <v>39</v>
      </c>
      <c r="B125" s="25">
        <v>2025</v>
      </c>
      <c r="C125" s="26" t="s">
        <v>1032</v>
      </c>
      <c r="D125" s="25" t="s">
        <v>233</v>
      </c>
      <c r="E125" s="25" t="s">
        <v>416</v>
      </c>
      <c r="F125" s="25" t="s">
        <v>495</v>
      </c>
      <c r="G125" s="47" t="s">
        <v>139</v>
      </c>
      <c r="H125" s="23" t="s">
        <v>424</v>
      </c>
      <c r="I125" s="42" t="s">
        <v>944</v>
      </c>
      <c r="J125" s="23" t="s">
        <v>424</v>
      </c>
      <c r="K125" s="23" t="s">
        <v>446</v>
      </c>
      <c r="L125" s="23" t="s">
        <v>470</v>
      </c>
      <c r="M125" s="25" t="s">
        <v>48</v>
      </c>
      <c r="N125" s="23" t="s">
        <v>219</v>
      </c>
      <c r="O125" s="23" t="s">
        <v>44</v>
      </c>
      <c r="P125" s="23">
        <v>0</v>
      </c>
      <c r="Q125" s="42">
        <v>0</v>
      </c>
      <c r="R125" s="148" t="s">
        <v>489</v>
      </c>
      <c r="S125" s="23" t="s">
        <v>45</v>
      </c>
      <c r="T125" s="136">
        <v>0.01</v>
      </c>
      <c r="U125" s="93">
        <v>0.75</v>
      </c>
      <c r="V125" s="125">
        <v>1</v>
      </c>
      <c r="W125" s="23">
        <v>5</v>
      </c>
      <c r="X125" s="23">
        <v>5</v>
      </c>
      <c r="Y125" s="23" t="s">
        <v>492</v>
      </c>
      <c r="Z125" s="23">
        <v>5</v>
      </c>
      <c r="AA125" s="23">
        <v>0</v>
      </c>
      <c r="AB125" s="126">
        <f t="shared" si="37"/>
        <v>0</v>
      </c>
      <c r="AC125" s="7">
        <f t="shared" si="38"/>
        <v>0</v>
      </c>
      <c r="AD125" s="23">
        <v>5</v>
      </c>
      <c r="AE125" s="22">
        <v>1</v>
      </c>
      <c r="AF125" s="5">
        <f t="shared" si="22"/>
        <v>0.2</v>
      </c>
      <c r="AG125" s="7" t="str">
        <f t="shared" si="28"/>
        <v>Amarillo</v>
      </c>
      <c r="AH125" s="23">
        <v>5</v>
      </c>
      <c r="AI125" s="22">
        <v>1</v>
      </c>
      <c r="AJ125" s="5">
        <f t="shared" si="21"/>
        <v>0.2</v>
      </c>
      <c r="AK125" s="7" t="str">
        <f t="shared" si="36"/>
        <v>Amarillo</v>
      </c>
      <c r="AL125" s="50">
        <v>5</v>
      </c>
      <c r="AM125" s="25">
        <v>2</v>
      </c>
      <c r="AN125" s="111">
        <f t="shared" si="23"/>
        <v>0.4</v>
      </c>
      <c r="AO125" s="7" t="str">
        <f t="shared" si="24"/>
        <v>Amarillo</v>
      </c>
      <c r="AP125" s="169">
        <f t="shared" ref="AP125:AP127" si="39">AA125+AE125+AI125+AM125</f>
        <v>4</v>
      </c>
      <c r="AQ125" s="6">
        <f t="shared" si="26"/>
        <v>0.8</v>
      </c>
      <c r="AR125" s="7" t="str">
        <f t="shared" si="27"/>
        <v>Verde</v>
      </c>
      <c r="AS125" s="41"/>
    </row>
    <row r="126" spans="1:45" ht="99.75" x14ac:dyDescent="0.25">
      <c r="A126" s="25" t="s">
        <v>39</v>
      </c>
      <c r="B126" s="25">
        <v>2025</v>
      </c>
      <c r="C126" s="26" t="s">
        <v>1032</v>
      </c>
      <c r="D126" s="25" t="s">
        <v>233</v>
      </c>
      <c r="E126" s="25" t="s">
        <v>416</v>
      </c>
      <c r="F126" s="25" t="s">
        <v>495</v>
      </c>
      <c r="G126" s="47" t="s">
        <v>141</v>
      </c>
      <c r="H126" s="23" t="s">
        <v>425</v>
      </c>
      <c r="I126" s="42" t="s">
        <v>945</v>
      </c>
      <c r="J126" s="23" t="s">
        <v>425</v>
      </c>
      <c r="K126" s="23" t="s">
        <v>447</v>
      </c>
      <c r="L126" s="23" t="s">
        <v>471</v>
      </c>
      <c r="M126" s="25" t="s">
        <v>48</v>
      </c>
      <c r="N126" s="23" t="s">
        <v>219</v>
      </c>
      <c r="O126" s="23" t="s">
        <v>44</v>
      </c>
      <c r="P126" s="23">
        <v>0</v>
      </c>
      <c r="Q126" s="42">
        <v>0</v>
      </c>
      <c r="R126" s="148" t="s">
        <v>489</v>
      </c>
      <c r="S126" s="23" t="s">
        <v>45</v>
      </c>
      <c r="T126" s="136">
        <v>0.01</v>
      </c>
      <c r="U126" s="93">
        <v>0.75</v>
      </c>
      <c r="V126" s="125">
        <v>1</v>
      </c>
      <c r="W126" s="23">
        <v>50</v>
      </c>
      <c r="X126" s="23">
        <v>50</v>
      </c>
      <c r="Y126" s="23" t="s">
        <v>492</v>
      </c>
      <c r="Z126" s="23">
        <v>50</v>
      </c>
      <c r="AA126" s="23">
        <v>0</v>
      </c>
      <c r="AB126" s="126">
        <f t="shared" si="37"/>
        <v>0</v>
      </c>
      <c r="AC126" s="7">
        <f t="shared" si="38"/>
        <v>0</v>
      </c>
      <c r="AD126" s="23">
        <v>50</v>
      </c>
      <c r="AE126" s="22">
        <v>0</v>
      </c>
      <c r="AF126" s="5">
        <f t="shared" si="22"/>
        <v>0</v>
      </c>
      <c r="AG126" s="7">
        <f t="shared" si="28"/>
        <v>0</v>
      </c>
      <c r="AH126" s="23">
        <v>50</v>
      </c>
      <c r="AI126" s="22">
        <v>1</v>
      </c>
      <c r="AJ126" s="5">
        <f t="shared" si="21"/>
        <v>0.02</v>
      </c>
      <c r="AK126" s="7" t="str">
        <f t="shared" si="36"/>
        <v>Amarillo</v>
      </c>
      <c r="AL126" s="50">
        <v>50</v>
      </c>
      <c r="AM126" s="25">
        <v>6</v>
      </c>
      <c r="AN126" s="111">
        <f t="shared" si="23"/>
        <v>0.12</v>
      </c>
      <c r="AO126" s="7" t="str">
        <f t="shared" si="24"/>
        <v>Amarillo</v>
      </c>
      <c r="AP126" s="169">
        <f t="shared" si="39"/>
        <v>7</v>
      </c>
      <c r="AQ126" s="6">
        <f t="shared" si="26"/>
        <v>0.14000000000000001</v>
      </c>
      <c r="AR126" s="7" t="str">
        <f t="shared" si="27"/>
        <v>Amarillo</v>
      </c>
      <c r="AS126" s="41"/>
    </row>
    <row r="127" spans="1:45" ht="85.5" x14ac:dyDescent="0.25">
      <c r="A127" s="25" t="s">
        <v>39</v>
      </c>
      <c r="B127" s="25">
        <v>2025</v>
      </c>
      <c r="C127" s="26" t="s">
        <v>1032</v>
      </c>
      <c r="D127" s="25" t="s">
        <v>233</v>
      </c>
      <c r="E127" s="25" t="s">
        <v>416</v>
      </c>
      <c r="F127" s="25" t="s">
        <v>495</v>
      </c>
      <c r="G127" s="47" t="s">
        <v>230</v>
      </c>
      <c r="H127" s="23" t="s">
        <v>426</v>
      </c>
      <c r="I127" s="42" t="s">
        <v>946</v>
      </c>
      <c r="J127" s="23" t="s">
        <v>426</v>
      </c>
      <c r="K127" s="23" t="s">
        <v>448</v>
      </c>
      <c r="L127" s="23" t="s">
        <v>472</v>
      </c>
      <c r="M127" s="25" t="s">
        <v>48</v>
      </c>
      <c r="N127" s="23" t="s">
        <v>219</v>
      </c>
      <c r="O127" s="23" t="s">
        <v>44</v>
      </c>
      <c r="P127" s="23">
        <v>0</v>
      </c>
      <c r="Q127" s="42">
        <v>0</v>
      </c>
      <c r="R127" s="148" t="s">
        <v>489</v>
      </c>
      <c r="S127" s="23" t="s">
        <v>45</v>
      </c>
      <c r="T127" s="136">
        <v>0.01</v>
      </c>
      <c r="U127" s="93">
        <v>0.75</v>
      </c>
      <c r="V127" s="125">
        <v>1</v>
      </c>
      <c r="W127" s="23">
        <v>30</v>
      </c>
      <c r="X127" s="23">
        <v>30</v>
      </c>
      <c r="Y127" s="23" t="s">
        <v>492</v>
      </c>
      <c r="Z127" s="23">
        <v>30</v>
      </c>
      <c r="AA127" s="23">
        <v>0</v>
      </c>
      <c r="AB127" s="126">
        <f t="shared" si="37"/>
        <v>0</v>
      </c>
      <c r="AC127" s="7">
        <f t="shared" si="38"/>
        <v>0</v>
      </c>
      <c r="AD127" s="23">
        <v>30</v>
      </c>
      <c r="AE127" s="22">
        <v>0</v>
      </c>
      <c r="AF127" s="5">
        <f t="shared" si="22"/>
        <v>0</v>
      </c>
      <c r="AG127" s="7">
        <f t="shared" si="28"/>
        <v>0</v>
      </c>
      <c r="AH127" s="23">
        <v>30</v>
      </c>
      <c r="AI127" s="22">
        <v>0</v>
      </c>
      <c r="AJ127" s="5">
        <f t="shared" si="21"/>
        <v>0</v>
      </c>
      <c r="AK127" s="7">
        <f t="shared" si="36"/>
        <v>0</v>
      </c>
      <c r="AL127" s="50">
        <v>30</v>
      </c>
      <c r="AM127" s="25">
        <v>38</v>
      </c>
      <c r="AN127" s="111">
        <f t="shared" si="23"/>
        <v>1.2666666666666666</v>
      </c>
      <c r="AO127" s="7" t="s">
        <v>706</v>
      </c>
      <c r="AP127" s="169">
        <f t="shared" si="39"/>
        <v>38</v>
      </c>
      <c r="AQ127" s="6">
        <f t="shared" si="26"/>
        <v>1.2666666666666666</v>
      </c>
      <c r="AR127" s="7" t="s">
        <v>706</v>
      </c>
      <c r="AS127" s="41"/>
    </row>
    <row r="128" spans="1:45" ht="199.5" x14ac:dyDescent="0.25">
      <c r="A128" s="25" t="s">
        <v>39</v>
      </c>
      <c r="B128" s="25">
        <v>2025</v>
      </c>
      <c r="C128" s="26" t="s">
        <v>1032</v>
      </c>
      <c r="D128" s="25" t="s">
        <v>233</v>
      </c>
      <c r="E128" s="25" t="s">
        <v>416</v>
      </c>
      <c r="F128" s="25" t="s">
        <v>495</v>
      </c>
      <c r="G128" s="210" t="s">
        <v>1000</v>
      </c>
      <c r="H128" s="23" t="s">
        <v>497</v>
      </c>
      <c r="I128" s="42" t="s">
        <v>947</v>
      </c>
      <c r="J128" s="23" t="s">
        <v>497</v>
      </c>
      <c r="K128" s="23" t="s">
        <v>501</v>
      </c>
      <c r="L128" s="23" t="s">
        <v>512</v>
      </c>
      <c r="M128" s="25" t="s">
        <v>48</v>
      </c>
      <c r="N128" s="23" t="s">
        <v>43</v>
      </c>
      <c r="O128" s="23" t="s">
        <v>44</v>
      </c>
      <c r="P128" s="23">
        <v>0.4</v>
      </c>
      <c r="Q128" s="42">
        <v>0</v>
      </c>
      <c r="R128" s="148" t="s">
        <v>518</v>
      </c>
      <c r="S128" s="23" t="s">
        <v>45</v>
      </c>
      <c r="T128" s="136">
        <v>0.01</v>
      </c>
      <c r="U128" s="93">
        <v>0.75</v>
      </c>
      <c r="V128" s="125">
        <v>1</v>
      </c>
      <c r="W128" s="53">
        <v>0.57140000000000002</v>
      </c>
      <c r="X128" s="53">
        <v>0.57140000000000002</v>
      </c>
      <c r="Y128" s="23" t="s">
        <v>46</v>
      </c>
      <c r="Z128" s="53">
        <v>0.57140000000000002</v>
      </c>
      <c r="AA128" s="23">
        <v>0</v>
      </c>
      <c r="AB128" s="126">
        <f t="shared" si="37"/>
        <v>0</v>
      </c>
      <c r="AC128" s="7">
        <f t="shared" si="38"/>
        <v>0</v>
      </c>
      <c r="AD128" s="53">
        <v>0.57140000000000002</v>
      </c>
      <c r="AE128" s="22">
        <v>0</v>
      </c>
      <c r="AF128" s="5">
        <f t="shared" si="22"/>
        <v>0</v>
      </c>
      <c r="AG128" s="7">
        <f t="shared" si="28"/>
        <v>0</v>
      </c>
      <c r="AH128" s="53">
        <v>0.57140000000000002</v>
      </c>
      <c r="AI128" s="109">
        <v>0.15</v>
      </c>
      <c r="AJ128" s="5">
        <f t="shared" si="21"/>
        <v>0.26251312565628282</v>
      </c>
      <c r="AK128" s="7" t="str">
        <f t="shared" si="36"/>
        <v>Amarillo</v>
      </c>
      <c r="AL128" s="181">
        <v>0.57140000000000002</v>
      </c>
      <c r="AM128" s="185">
        <v>0.46</v>
      </c>
      <c r="AN128" s="111">
        <f t="shared" si="23"/>
        <v>0.80504025201260065</v>
      </c>
      <c r="AO128" s="7" t="str">
        <f t="shared" si="24"/>
        <v>Verde</v>
      </c>
      <c r="AP128" s="168">
        <f t="shared" ref="AP128:AP135" si="40">AA128+AE128+AI128+AM128</f>
        <v>0.61</v>
      </c>
      <c r="AQ128" s="6">
        <f t="shared" si="26"/>
        <v>1.0675533776688835</v>
      </c>
      <c r="AR128" s="7" t="s">
        <v>706</v>
      </c>
      <c r="AS128" s="41"/>
    </row>
    <row r="129" spans="1:45" ht="99.75" x14ac:dyDescent="0.25">
      <c r="A129" s="25" t="s">
        <v>39</v>
      </c>
      <c r="B129" s="25">
        <v>2025</v>
      </c>
      <c r="C129" s="26" t="s">
        <v>1032</v>
      </c>
      <c r="D129" s="25" t="s">
        <v>233</v>
      </c>
      <c r="E129" s="25" t="s">
        <v>416</v>
      </c>
      <c r="F129" s="25" t="s">
        <v>495</v>
      </c>
      <c r="G129" s="210"/>
      <c r="H129" s="23" t="s">
        <v>427</v>
      </c>
      <c r="I129" s="42" t="s">
        <v>948</v>
      </c>
      <c r="J129" s="23" t="s">
        <v>427</v>
      </c>
      <c r="K129" s="23" t="s">
        <v>449</v>
      </c>
      <c r="L129" s="23" t="s">
        <v>473</v>
      </c>
      <c r="M129" s="25" t="s">
        <v>48</v>
      </c>
      <c r="N129" s="23" t="s">
        <v>219</v>
      </c>
      <c r="O129" s="23" t="s">
        <v>50</v>
      </c>
      <c r="P129" s="133">
        <v>728885.7</v>
      </c>
      <c r="Q129" s="42">
        <v>0</v>
      </c>
      <c r="R129" s="148" t="s">
        <v>488</v>
      </c>
      <c r="S129" s="23" t="s">
        <v>45</v>
      </c>
      <c r="T129" s="136">
        <v>0.01</v>
      </c>
      <c r="U129" s="93">
        <v>0.75</v>
      </c>
      <c r="V129" s="125">
        <v>1</v>
      </c>
      <c r="W129" s="133">
        <v>1802902.11</v>
      </c>
      <c r="X129" s="133">
        <v>1802902.11</v>
      </c>
      <c r="Y129" s="23" t="s">
        <v>490</v>
      </c>
      <c r="Z129" s="133">
        <v>1802902.11</v>
      </c>
      <c r="AA129" s="23">
        <v>0</v>
      </c>
      <c r="AB129" s="126">
        <f t="shared" si="37"/>
        <v>0</v>
      </c>
      <c r="AC129" s="7">
        <f t="shared" si="38"/>
        <v>0</v>
      </c>
      <c r="AD129" s="133">
        <v>1802902.11</v>
      </c>
      <c r="AE129" s="22">
        <v>0</v>
      </c>
      <c r="AF129" s="5">
        <f t="shared" si="22"/>
        <v>0</v>
      </c>
      <c r="AG129" s="7">
        <f t="shared" si="28"/>
        <v>0</v>
      </c>
      <c r="AH129" s="133">
        <v>1802902.11</v>
      </c>
      <c r="AI129" s="22">
        <v>0</v>
      </c>
      <c r="AJ129" s="5">
        <f t="shared" si="21"/>
        <v>0</v>
      </c>
      <c r="AK129" s="7">
        <f t="shared" si="36"/>
        <v>0</v>
      </c>
      <c r="AL129" s="180">
        <v>1802902.11</v>
      </c>
      <c r="AM129" s="184">
        <v>723949.7</v>
      </c>
      <c r="AN129" s="111">
        <f t="shared" si="23"/>
        <v>0.40154687045099741</v>
      </c>
      <c r="AO129" s="7" t="str">
        <f t="shared" si="24"/>
        <v>Amarillo</v>
      </c>
      <c r="AP129" s="187">
        <f t="shared" si="40"/>
        <v>723949.7</v>
      </c>
      <c r="AQ129" s="6">
        <f t="shared" si="26"/>
        <v>0.40154687045099741</v>
      </c>
      <c r="AR129" s="7" t="str">
        <f t="shared" si="27"/>
        <v>Amarillo</v>
      </c>
      <c r="AS129" s="41"/>
    </row>
    <row r="130" spans="1:45" ht="85.5" x14ac:dyDescent="0.25">
      <c r="A130" s="25" t="s">
        <v>39</v>
      </c>
      <c r="B130" s="25">
        <v>2025</v>
      </c>
      <c r="C130" s="26" t="s">
        <v>1032</v>
      </c>
      <c r="D130" s="25" t="s">
        <v>233</v>
      </c>
      <c r="E130" s="25" t="s">
        <v>416</v>
      </c>
      <c r="F130" s="25" t="s">
        <v>495</v>
      </c>
      <c r="G130" s="210" t="s">
        <v>142</v>
      </c>
      <c r="H130" s="23" t="s">
        <v>989</v>
      </c>
      <c r="I130" s="42" t="s">
        <v>949</v>
      </c>
      <c r="J130" s="23" t="s">
        <v>989</v>
      </c>
      <c r="K130" s="23" t="s">
        <v>502</v>
      </c>
      <c r="L130" s="23" t="s">
        <v>1015</v>
      </c>
      <c r="M130" s="25" t="s">
        <v>48</v>
      </c>
      <c r="N130" s="23" t="s">
        <v>219</v>
      </c>
      <c r="O130" s="23" t="s">
        <v>44</v>
      </c>
      <c r="P130" s="53">
        <v>5.45E-2</v>
      </c>
      <c r="Q130" s="42">
        <v>0</v>
      </c>
      <c r="R130" s="148" t="s">
        <v>1024</v>
      </c>
      <c r="S130" s="23" t="s">
        <v>45</v>
      </c>
      <c r="T130" s="136">
        <v>0.01</v>
      </c>
      <c r="U130" s="93">
        <v>0.75</v>
      </c>
      <c r="V130" s="125">
        <v>1</v>
      </c>
      <c r="W130" s="53">
        <v>0.11</v>
      </c>
      <c r="X130" s="53">
        <v>0.11</v>
      </c>
      <c r="Y130" s="23" t="s">
        <v>46</v>
      </c>
      <c r="Z130" s="53">
        <v>0.11</v>
      </c>
      <c r="AA130" s="23">
        <v>0</v>
      </c>
      <c r="AB130" s="126">
        <f t="shared" si="37"/>
        <v>0</v>
      </c>
      <c r="AC130" s="7">
        <f t="shared" si="38"/>
        <v>0</v>
      </c>
      <c r="AD130" s="53">
        <v>0.11</v>
      </c>
      <c r="AE130" s="22">
        <v>0</v>
      </c>
      <c r="AF130" s="5">
        <f t="shared" si="22"/>
        <v>0</v>
      </c>
      <c r="AG130" s="7">
        <f t="shared" si="28"/>
        <v>0</v>
      </c>
      <c r="AH130" s="53">
        <v>0.11</v>
      </c>
      <c r="AI130" s="109">
        <v>0.06</v>
      </c>
      <c r="AJ130" s="5">
        <f t="shared" si="21"/>
        <v>0.54545454545454541</v>
      </c>
      <c r="AK130" s="7" t="str">
        <f t="shared" si="36"/>
        <v>Amarillo</v>
      </c>
      <c r="AL130" s="181">
        <v>0.11</v>
      </c>
      <c r="AM130" s="185">
        <v>0.11</v>
      </c>
      <c r="AN130" s="111">
        <f t="shared" si="23"/>
        <v>1</v>
      </c>
      <c r="AO130" s="7" t="str">
        <f t="shared" si="24"/>
        <v>Verde</v>
      </c>
      <c r="AP130" s="168">
        <f t="shared" si="40"/>
        <v>0.16999999999999998</v>
      </c>
      <c r="AQ130" s="6">
        <f t="shared" si="26"/>
        <v>1.5454545454545454</v>
      </c>
      <c r="AR130" s="7" t="str">
        <f t="shared" si="27"/>
        <v>Rojo</v>
      </c>
      <c r="AS130" s="41"/>
    </row>
    <row r="131" spans="1:45" ht="99.75" x14ac:dyDescent="0.25">
      <c r="A131" s="25" t="s">
        <v>39</v>
      </c>
      <c r="B131" s="25">
        <v>2025</v>
      </c>
      <c r="C131" s="26" t="s">
        <v>1032</v>
      </c>
      <c r="D131" s="25" t="s">
        <v>233</v>
      </c>
      <c r="E131" s="25" t="s">
        <v>416</v>
      </c>
      <c r="F131" s="25" t="s">
        <v>495</v>
      </c>
      <c r="G131" s="210"/>
      <c r="H131" s="23" t="s">
        <v>428</v>
      </c>
      <c r="I131" s="42" t="s">
        <v>950</v>
      </c>
      <c r="J131" s="23" t="s">
        <v>428</v>
      </c>
      <c r="K131" s="23" t="s">
        <v>450</v>
      </c>
      <c r="L131" s="23" t="s">
        <v>474</v>
      </c>
      <c r="M131" s="25" t="s">
        <v>48</v>
      </c>
      <c r="N131" s="23" t="s">
        <v>219</v>
      </c>
      <c r="O131" s="23" t="s">
        <v>44</v>
      </c>
      <c r="P131" s="23">
        <v>1</v>
      </c>
      <c r="Q131" s="42">
        <v>0</v>
      </c>
      <c r="R131" s="149" t="s">
        <v>488</v>
      </c>
      <c r="S131" s="23" t="s">
        <v>45</v>
      </c>
      <c r="T131" s="136">
        <v>0.01</v>
      </c>
      <c r="U131" s="93">
        <v>0.75</v>
      </c>
      <c r="V131" s="125">
        <v>1</v>
      </c>
      <c r="W131" s="23">
        <v>5</v>
      </c>
      <c r="X131" s="23">
        <v>5</v>
      </c>
      <c r="Y131" s="23" t="s">
        <v>493</v>
      </c>
      <c r="Z131" s="23">
        <v>5</v>
      </c>
      <c r="AA131" s="23">
        <v>0</v>
      </c>
      <c r="AB131" s="126">
        <f t="shared" si="37"/>
        <v>0</v>
      </c>
      <c r="AC131" s="7">
        <f t="shared" si="38"/>
        <v>0</v>
      </c>
      <c r="AD131" s="23">
        <v>5</v>
      </c>
      <c r="AE131" s="22">
        <v>1</v>
      </c>
      <c r="AF131" s="5">
        <f t="shared" si="22"/>
        <v>0.2</v>
      </c>
      <c r="AG131" s="7" t="str">
        <f t="shared" si="28"/>
        <v>Amarillo</v>
      </c>
      <c r="AH131" s="23">
        <v>5</v>
      </c>
      <c r="AI131" s="22">
        <v>1</v>
      </c>
      <c r="AJ131" s="5">
        <f t="shared" si="21"/>
        <v>0.2</v>
      </c>
      <c r="AK131" s="7" t="str">
        <f t="shared" si="36"/>
        <v>Amarillo</v>
      </c>
      <c r="AL131" s="50">
        <v>5</v>
      </c>
      <c r="AM131" s="25">
        <v>0</v>
      </c>
      <c r="AN131" s="111">
        <f t="shared" si="23"/>
        <v>0</v>
      </c>
      <c r="AO131" s="7">
        <f t="shared" si="24"/>
        <v>0</v>
      </c>
      <c r="AP131" s="22">
        <f t="shared" si="40"/>
        <v>2</v>
      </c>
      <c r="AQ131" s="6">
        <f t="shared" si="26"/>
        <v>0.4</v>
      </c>
      <c r="AR131" s="7" t="str">
        <f t="shared" si="27"/>
        <v>Amarillo</v>
      </c>
      <c r="AS131" s="41"/>
    </row>
    <row r="132" spans="1:45" ht="85.5" x14ac:dyDescent="0.25">
      <c r="A132" s="25" t="s">
        <v>39</v>
      </c>
      <c r="B132" s="25">
        <v>2025</v>
      </c>
      <c r="C132" s="26" t="s">
        <v>1032</v>
      </c>
      <c r="D132" s="25" t="s">
        <v>233</v>
      </c>
      <c r="E132" s="25" t="s">
        <v>416</v>
      </c>
      <c r="F132" s="25" t="s">
        <v>495</v>
      </c>
      <c r="G132" s="210" t="s">
        <v>145</v>
      </c>
      <c r="H132" s="23" t="s">
        <v>990</v>
      </c>
      <c r="I132" s="42" t="s">
        <v>951</v>
      </c>
      <c r="J132" s="23" t="s">
        <v>990</v>
      </c>
      <c r="K132" s="23" t="s">
        <v>503</v>
      </c>
      <c r="L132" s="23" t="s">
        <v>1016</v>
      </c>
      <c r="M132" s="25" t="s">
        <v>48</v>
      </c>
      <c r="N132" s="23" t="s">
        <v>219</v>
      </c>
      <c r="O132" s="23" t="s">
        <v>44</v>
      </c>
      <c r="P132" s="53">
        <v>0.2545</v>
      </c>
      <c r="Q132" s="42">
        <v>0</v>
      </c>
      <c r="R132" s="148" t="s">
        <v>1024</v>
      </c>
      <c r="S132" s="23" t="s">
        <v>45</v>
      </c>
      <c r="T132" s="136">
        <v>0.01</v>
      </c>
      <c r="U132" s="93">
        <v>0.75</v>
      </c>
      <c r="V132" s="125">
        <v>1</v>
      </c>
      <c r="W132" s="53">
        <v>0.26</v>
      </c>
      <c r="X132" s="53">
        <v>0.26</v>
      </c>
      <c r="Y132" s="23" t="s">
        <v>46</v>
      </c>
      <c r="Z132" s="53">
        <v>0.26</v>
      </c>
      <c r="AA132" s="23">
        <v>0</v>
      </c>
      <c r="AB132" s="126">
        <f t="shared" si="37"/>
        <v>0</v>
      </c>
      <c r="AC132" s="7">
        <f t="shared" si="38"/>
        <v>0</v>
      </c>
      <c r="AD132" s="53">
        <v>0.26</v>
      </c>
      <c r="AE132" s="22">
        <v>0</v>
      </c>
      <c r="AF132" s="5">
        <f t="shared" si="22"/>
        <v>0</v>
      </c>
      <c r="AG132" s="7">
        <f t="shared" si="28"/>
        <v>0</v>
      </c>
      <c r="AH132" s="53">
        <v>0.26</v>
      </c>
      <c r="AI132" s="109">
        <v>0.13</v>
      </c>
      <c r="AJ132" s="5">
        <f t="shared" ref="AJ132:AJ167" si="41">IF(AI132=0,0,IFERROR(AI132/AH132,""))</f>
        <v>0.5</v>
      </c>
      <c r="AK132" s="7" t="str">
        <f t="shared" si="36"/>
        <v>Amarillo</v>
      </c>
      <c r="AL132" s="181">
        <v>0.26</v>
      </c>
      <c r="AM132" s="185">
        <v>0.28000000000000003</v>
      </c>
      <c r="AN132" s="111">
        <f t="shared" si="23"/>
        <v>1.0769230769230771</v>
      </c>
      <c r="AO132" s="7" t="s">
        <v>706</v>
      </c>
      <c r="AP132" s="157">
        <f t="shared" si="40"/>
        <v>0.41000000000000003</v>
      </c>
      <c r="AQ132" s="6">
        <f t="shared" si="26"/>
        <v>1.5769230769230771</v>
      </c>
      <c r="AR132" s="7" t="str">
        <f t="shared" si="27"/>
        <v>Rojo</v>
      </c>
      <c r="AS132" s="41"/>
    </row>
    <row r="133" spans="1:45" ht="99.75" x14ac:dyDescent="0.25">
      <c r="A133" s="25" t="s">
        <v>39</v>
      </c>
      <c r="B133" s="25">
        <v>2025</v>
      </c>
      <c r="C133" s="26" t="s">
        <v>1032</v>
      </c>
      <c r="D133" s="25" t="s">
        <v>233</v>
      </c>
      <c r="E133" s="25" t="s">
        <v>416</v>
      </c>
      <c r="F133" s="25" t="s">
        <v>495</v>
      </c>
      <c r="G133" s="210"/>
      <c r="H133" s="23" t="s">
        <v>429</v>
      </c>
      <c r="I133" s="42" t="s">
        <v>952</v>
      </c>
      <c r="J133" s="23" t="s">
        <v>429</v>
      </c>
      <c r="K133" s="23" t="s">
        <v>451</v>
      </c>
      <c r="L133" s="23" t="s">
        <v>475</v>
      </c>
      <c r="M133" s="25" t="s">
        <v>48</v>
      </c>
      <c r="N133" s="23" t="s">
        <v>219</v>
      </c>
      <c r="O133" s="23" t="s">
        <v>44</v>
      </c>
      <c r="P133" s="23">
        <v>3</v>
      </c>
      <c r="Q133" s="42">
        <v>0</v>
      </c>
      <c r="R133" s="149" t="s">
        <v>488</v>
      </c>
      <c r="S133" s="23" t="s">
        <v>45</v>
      </c>
      <c r="T133" s="136">
        <v>0.01</v>
      </c>
      <c r="U133" s="93">
        <v>0.75</v>
      </c>
      <c r="V133" s="125">
        <v>1</v>
      </c>
      <c r="W133" s="23">
        <v>5</v>
      </c>
      <c r="X133" s="23">
        <v>5</v>
      </c>
      <c r="Y133" s="23" t="s">
        <v>493</v>
      </c>
      <c r="Z133" s="23">
        <v>5</v>
      </c>
      <c r="AA133" s="23">
        <v>0</v>
      </c>
      <c r="AB133" s="126">
        <f t="shared" si="37"/>
        <v>0</v>
      </c>
      <c r="AC133" s="7">
        <f t="shared" si="38"/>
        <v>0</v>
      </c>
      <c r="AD133" s="23">
        <v>5</v>
      </c>
      <c r="AE133" s="22">
        <v>1</v>
      </c>
      <c r="AF133" s="5">
        <f t="shared" ref="AF133:AF167" si="42">IF(AE133=0,0,IFERROR(AE133/AD133,""))</f>
        <v>0.2</v>
      </c>
      <c r="AG133" s="7" t="str">
        <f t="shared" si="28"/>
        <v>Amarillo</v>
      </c>
      <c r="AH133" s="23">
        <v>5</v>
      </c>
      <c r="AI133" s="22">
        <v>2</v>
      </c>
      <c r="AJ133" s="5">
        <f t="shared" si="41"/>
        <v>0.4</v>
      </c>
      <c r="AK133" s="7" t="str">
        <f t="shared" si="36"/>
        <v>Amarillo</v>
      </c>
      <c r="AL133" s="50">
        <v>5</v>
      </c>
      <c r="AM133" s="25">
        <v>4</v>
      </c>
      <c r="AN133" s="111">
        <f t="shared" ref="AN133:AN167" si="43">IF(AM133=0,0,IFERROR(AM133/AL133,""))</f>
        <v>0.8</v>
      </c>
      <c r="AO133" s="7" t="str">
        <f t="shared" ref="AO133:AO167" si="44">IF(AN133="","",IF(AN133&gt;1.3,"Rojo",IF($S133="Ascendente",IF(AND(AN133=0,AN133=0),0,IF(AND(AN133&lt;=$T133,AN133&gt;0),"Rojo",IF(AND(AN133&gt;$T133,AN133&lt;=$U133),"Amarillo",IF(AND(AN133&gt;$U133,AN133&lt;=$V133),"Verde")))),IF($S133="Descendente",IF(AND(AN133&gt;=$V133,AN133&lt;$U133),"Verde",IF(AND(AN133&gt;=$U133,AN133&lt;$T133),"Amarillo",IF(AND(AN133&gt;=$T133,AN133&gt;1.3),"Rojo",0)))))))</f>
        <v>Verde</v>
      </c>
      <c r="AP133" s="188">
        <f t="shared" si="40"/>
        <v>7</v>
      </c>
      <c r="AQ133" s="6">
        <f t="shared" ref="AQ133:AQ167" si="45">IF(AP133=0,0,IFERROR(AP133/X133,""))</f>
        <v>1.4</v>
      </c>
      <c r="AR133" s="7" t="str">
        <f t="shared" ref="AR133:AR167" si="46">IF(AQ133="","",IF(AQ133&gt;1.3,"Rojo",IF($S133="Ascendente",IF(AND(AQ133=0,AQ133=0),0,IF(AND(AQ133&lt;=$T133,AQ133&gt;0),"Rojo",IF(AND(AQ133&gt;$T133,AQ133&lt;=$U133),"Amarillo",IF(AND(AQ133&gt;$U133,AQ133&lt;=$V133),"Verde")))),IF($S133="Descendente",IF(AND(AQ133&gt;=$V133,AQ133&lt;$U133),"Verde",IF(AND(AQ133&gt;=$U133,AQ133&lt;$T133),"Amarillo",IF(AND(AQ133&gt;=$T133,AQ133&gt;1.3),"Rojo",0)))))))</f>
        <v>Rojo</v>
      </c>
      <c r="AS133" s="41"/>
    </row>
    <row r="134" spans="1:45" ht="85.5" x14ac:dyDescent="0.25">
      <c r="A134" s="25" t="s">
        <v>39</v>
      </c>
      <c r="B134" s="25">
        <v>2025</v>
      </c>
      <c r="C134" s="26" t="s">
        <v>1032</v>
      </c>
      <c r="D134" s="25" t="s">
        <v>233</v>
      </c>
      <c r="E134" s="25" t="s">
        <v>416</v>
      </c>
      <c r="F134" s="25" t="s">
        <v>495</v>
      </c>
      <c r="G134" s="210" t="s">
        <v>809</v>
      </c>
      <c r="H134" s="23" t="s">
        <v>991</v>
      </c>
      <c r="I134" s="42" t="s">
        <v>953</v>
      </c>
      <c r="J134" s="23" t="s">
        <v>991</v>
      </c>
      <c r="K134" s="23" t="s">
        <v>504</v>
      </c>
      <c r="L134" s="23" t="s">
        <v>1017</v>
      </c>
      <c r="M134" s="25" t="s">
        <v>48</v>
      </c>
      <c r="N134" s="23" t="s">
        <v>219</v>
      </c>
      <c r="O134" s="23" t="s">
        <v>44</v>
      </c>
      <c r="P134" s="23">
        <v>0</v>
      </c>
      <c r="Q134" s="42">
        <v>0</v>
      </c>
      <c r="R134" s="148" t="s">
        <v>1025</v>
      </c>
      <c r="S134" s="23" t="s">
        <v>45</v>
      </c>
      <c r="T134" s="136">
        <v>0.01</v>
      </c>
      <c r="U134" s="93">
        <v>0.75</v>
      </c>
      <c r="V134" s="125">
        <v>1</v>
      </c>
      <c r="W134" s="53">
        <v>0.11</v>
      </c>
      <c r="X134" s="53">
        <v>0.11</v>
      </c>
      <c r="Y134" s="23" t="s">
        <v>46</v>
      </c>
      <c r="Z134" s="53">
        <v>0.11</v>
      </c>
      <c r="AA134" s="23">
        <v>0</v>
      </c>
      <c r="AB134" s="126">
        <f t="shared" si="37"/>
        <v>0</v>
      </c>
      <c r="AC134" s="7">
        <f t="shared" si="38"/>
        <v>0</v>
      </c>
      <c r="AD134" s="53">
        <v>0.11</v>
      </c>
      <c r="AE134" s="22">
        <v>0</v>
      </c>
      <c r="AF134" s="5">
        <f t="shared" si="42"/>
        <v>0</v>
      </c>
      <c r="AG134" s="7">
        <f t="shared" ref="AG134:AG167" si="47">IF(AF134="","",IF(AF134&gt;1.3,"Rojo",IF($S134="Ascendente",IF(AND(AF134=0,AF134=0),0,IF(AND(AF134&lt;=$T134,AF134&gt;0),"Rojo",IF(AND(AF134&gt;$T134,AF134&lt;=$U134),"Amarillo",IF(AND(AF134&gt;$U134,AF134&lt;=$V134),"Verde")))),IF($S134="Descendente",IF(AND(AF134&gt;=$V134,AF134&lt;$U134),"Verde",IF(AND(AF134&gt;=$U134,AF134&lt;$T134),"Amarillo",IF(AND(AF134&gt;=$T134,AF134&gt;1.3),"Rojo",0)))))))</f>
        <v>0</v>
      </c>
      <c r="AH134" s="53">
        <v>0.11</v>
      </c>
      <c r="AI134" s="22">
        <v>0</v>
      </c>
      <c r="AJ134" s="5">
        <f t="shared" si="41"/>
        <v>0</v>
      </c>
      <c r="AK134" s="7">
        <f t="shared" si="36"/>
        <v>0</v>
      </c>
      <c r="AL134" s="181">
        <v>0.11</v>
      </c>
      <c r="AM134" s="185">
        <v>0.02</v>
      </c>
      <c r="AN134" s="111">
        <f t="shared" si="43"/>
        <v>0.18181818181818182</v>
      </c>
      <c r="AO134" s="7" t="str">
        <f t="shared" si="44"/>
        <v>Amarillo</v>
      </c>
      <c r="AP134" s="157">
        <f t="shared" si="40"/>
        <v>0.02</v>
      </c>
      <c r="AQ134" s="6">
        <f t="shared" si="45"/>
        <v>0.18181818181818182</v>
      </c>
      <c r="AR134" s="7" t="str">
        <f t="shared" si="46"/>
        <v>Amarillo</v>
      </c>
      <c r="AS134" s="41"/>
    </row>
    <row r="135" spans="1:45" ht="142.5" x14ac:dyDescent="0.25">
      <c r="A135" s="25" t="s">
        <v>39</v>
      </c>
      <c r="B135" s="25">
        <v>2025</v>
      </c>
      <c r="C135" s="26" t="s">
        <v>1032</v>
      </c>
      <c r="D135" s="25" t="s">
        <v>233</v>
      </c>
      <c r="E135" s="25" t="s">
        <v>416</v>
      </c>
      <c r="F135" s="25" t="s">
        <v>495</v>
      </c>
      <c r="G135" s="210"/>
      <c r="H135" s="23" t="s">
        <v>992</v>
      </c>
      <c r="I135" s="42" t="s">
        <v>954</v>
      </c>
      <c r="J135" s="23" t="s">
        <v>992</v>
      </c>
      <c r="K135" s="23" t="s">
        <v>1013</v>
      </c>
      <c r="L135" s="23" t="s">
        <v>1018</v>
      </c>
      <c r="M135" s="25" t="s">
        <v>48</v>
      </c>
      <c r="N135" s="23" t="s">
        <v>219</v>
      </c>
      <c r="O135" s="23" t="s">
        <v>44</v>
      </c>
      <c r="P135" s="23">
        <v>0</v>
      </c>
      <c r="Q135" s="42">
        <v>0</v>
      </c>
      <c r="R135" s="149" t="s">
        <v>488</v>
      </c>
      <c r="S135" s="23" t="s">
        <v>45</v>
      </c>
      <c r="T135" s="136">
        <v>0.01</v>
      </c>
      <c r="U135" s="93">
        <v>0.75</v>
      </c>
      <c r="V135" s="125">
        <v>1</v>
      </c>
      <c r="W135" s="23">
        <v>10</v>
      </c>
      <c r="X135" s="23">
        <v>10</v>
      </c>
      <c r="Y135" s="23" t="s">
        <v>493</v>
      </c>
      <c r="Z135" s="23">
        <v>10</v>
      </c>
      <c r="AA135" s="23">
        <v>0</v>
      </c>
      <c r="AB135" s="126">
        <f t="shared" si="37"/>
        <v>0</v>
      </c>
      <c r="AC135" s="7">
        <f t="shared" si="38"/>
        <v>0</v>
      </c>
      <c r="AD135" s="23">
        <v>10</v>
      </c>
      <c r="AE135" s="22">
        <v>0</v>
      </c>
      <c r="AF135" s="5">
        <f t="shared" si="42"/>
        <v>0</v>
      </c>
      <c r="AG135" s="7">
        <f t="shared" si="47"/>
        <v>0</v>
      </c>
      <c r="AH135" s="23">
        <v>10</v>
      </c>
      <c r="AI135" s="22">
        <v>0</v>
      </c>
      <c r="AJ135" s="5">
        <f t="shared" si="41"/>
        <v>0</v>
      </c>
      <c r="AK135" s="7">
        <f t="shared" si="36"/>
        <v>0</v>
      </c>
      <c r="AL135" s="50">
        <v>10</v>
      </c>
      <c r="AM135" s="25">
        <v>0</v>
      </c>
      <c r="AN135" s="111">
        <f t="shared" si="43"/>
        <v>0</v>
      </c>
      <c r="AO135" s="7">
        <f t="shared" si="44"/>
        <v>0</v>
      </c>
      <c r="AP135" s="22">
        <f t="shared" si="40"/>
        <v>0</v>
      </c>
      <c r="AQ135" s="6">
        <f t="shared" si="45"/>
        <v>0</v>
      </c>
      <c r="AR135" s="7">
        <f t="shared" si="46"/>
        <v>0</v>
      </c>
      <c r="AS135" s="41"/>
    </row>
    <row r="136" spans="1:45" ht="99.75" x14ac:dyDescent="0.25">
      <c r="A136" s="25" t="s">
        <v>39</v>
      </c>
      <c r="B136" s="25">
        <v>2025</v>
      </c>
      <c r="C136" s="26" t="s">
        <v>1032</v>
      </c>
      <c r="D136" s="25" t="s">
        <v>233</v>
      </c>
      <c r="E136" s="25" t="s">
        <v>416</v>
      </c>
      <c r="F136" s="25" t="s">
        <v>495</v>
      </c>
      <c r="G136" s="210" t="s">
        <v>1001</v>
      </c>
      <c r="H136" s="23" t="s">
        <v>993</v>
      </c>
      <c r="I136" s="42" t="s">
        <v>955</v>
      </c>
      <c r="J136" s="23" t="s">
        <v>993</v>
      </c>
      <c r="K136" s="23" t="s">
        <v>505</v>
      </c>
      <c r="L136" s="23" t="s">
        <v>1019</v>
      </c>
      <c r="M136" s="25" t="s">
        <v>48</v>
      </c>
      <c r="N136" s="23" t="s">
        <v>219</v>
      </c>
      <c r="O136" s="23" t="s">
        <v>44</v>
      </c>
      <c r="P136" s="23">
        <v>0</v>
      </c>
      <c r="Q136" s="42">
        <v>0</v>
      </c>
      <c r="R136" s="148" t="s">
        <v>1026</v>
      </c>
      <c r="S136" s="23" t="s">
        <v>45</v>
      </c>
      <c r="T136" s="136">
        <v>0.01</v>
      </c>
      <c r="U136" s="93">
        <v>0.75</v>
      </c>
      <c r="V136" s="125">
        <v>1</v>
      </c>
      <c r="W136" s="112">
        <v>0.12</v>
      </c>
      <c r="X136" s="112">
        <v>0.12</v>
      </c>
      <c r="Y136" s="23" t="s">
        <v>46</v>
      </c>
      <c r="Z136" s="53">
        <f>W136/4</f>
        <v>0.03</v>
      </c>
      <c r="AA136" s="23">
        <v>0</v>
      </c>
      <c r="AB136" s="126">
        <f t="shared" si="37"/>
        <v>0</v>
      </c>
      <c r="AC136" s="7">
        <f t="shared" si="38"/>
        <v>0</v>
      </c>
      <c r="AD136" s="53">
        <v>0.03</v>
      </c>
      <c r="AE136" s="22">
        <v>0</v>
      </c>
      <c r="AF136" s="5">
        <f t="shared" si="42"/>
        <v>0</v>
      </c>
      <c r="AG136" s="7">
        <f t="shared" si="47"/>
        <v>0</v>
      </c>
      <c r="AH136" s="53">
        <v>0.03</v>
      </c>
      <c r="AI136" s="22">
        <v>0</v>
      </c>
      <c r="AJ136" s="5">
        <f t="shared" si="41"/>
        <v>0</v>
      </c>
      <c r="AK136" s="7">
        <f t="shared" si="36"/>
        <v>0</v>
      </c>
      <c r="AL136" s="181">
        <v>0.03</v>
      </c>
      <c r="AM136" s="185">
        <v>0</v>
      </c>
      <c r="AN136" s="111">
        <f t="shared" si="43"/>
        <v>0</v>
      </c>
      <c r="AO136" s="7">
        <f t="shared" si="44"/>
        <v>0</v>
      </c>
      <c r="AP136" s="22">
        <f t="shared" ref="AP136:AP155" si="48">AA136+AE136+AI136+AM136</f>
        <v>0</v>
      </c>
      <c r="AQ136" s="6">
        <f t="shared" si="45"/>
        <v>0</v>
      </c>
      <c r="AR136" s="7">
        <f t="shared" si="46"/>
        <v>0</v>
      </c>
      <c r="AS136" s="41"/>
    </row>
    <row r="137" spans="1:45" ht="99.75" x14ac:dyDescent="0.25">
      <c r="A137" s="25" t="s">
        <v>39</v>
      </c>
      <c r="B137" s="25">
        <v>2025</v>
      </c>
      <c r="C137" s="26" t="s">
        <v>1032</v>
      </c>
      <c r="D137" s="25" t="s">
        <v>233</v>
      </c>
      <c r="E137" s="25" t="s">
        <v>416</v>
      </c>
      <c r="F137" s="25" t="s">
        <v>495</v>
      </c>
      <c r="G137" s="210"/>
      <c r="H137" s="23" t="s">
        <v>430</v>
      </c>
      <c r="I137" s="42" t="s">
        <v>956</v>
      </c>
      <c r="J137" s="23" t="s">
        <v>430</v>
      </c>
      <c r="K137" s="23" t="s">
        <v>452</v>
      </c>
      <c r="L137" s="23" t="s">
        <v>476</v>
      </c>
      <c r="M137" s="25" t="s">
        <v>48</v>
      </c>
      <c r="N137" s="23" t="s">
        <v>219</v>
      </c>
      <c r="O137" s="23" t="s">
        <v>44</v>
      </c>
      <c r="P137" s="23">
        <v>41</v>
      </c>
      <c r="Q137" s="42">
        <v>0</v>
      </c>
      <c r="R137" s="149" t="s">
        <v>488</v>
      </c>
      <c r="S137" s="23" t="s">
        <v>45</v>
      </c>
      <c r="T137" s="136">
        <v>0.01</v>
      </c>
      <c r="U137" s="93">
        <v>0.75</v>
      </c>
      <c r="V137" s="125">
        <v>1</v>
      </c>
      <c r="W137" s="23">
        <v>50</v>
      </c>
      <c r="X137" s="23">
        <v>50</v>
      </c>
      <c r="Y137" s="23" t="s">
        <v>493</v>
      </c>
      <c r="Z137" s="23">
        <v>50</v>
      </c>
      <c r="AA137" s="23">
        <v>0</v>
      </c>
      <c r="AB137" s="126">
        <f t="shared" si="37"/>
        <v>0</v>
      </c>
      <c r="AC137" s="7">
        <f t="shared" si="38"/>
        <v>0</v>
      </c>
      <c r="AD137" s="23">
        <v>50</v>
      </c>
      <c r="AE137" s="22">
        <v>32</v>
      </c>
      <c r="AF137" s="5">
        <f t="shared" si="42"/>
        <v>0.64</v>
      </c>
      <c r="AG137" s="7" t="str">
        <f t="shared" si="47"/>
        <v>Amarillo</v>
      </c>
      <c r="AH137" s="23">
        <v>50</v>
      </c>
      <c r="AI137" s="22">
        <v>11</v>
      </c>
      <c r="AJ137" s="5">
        <f t="shared" si="41"/>
        <v>0.22</v>
      </c>
      <c r="AK137" s="7" t="str">
        <f t="shared" si="36"/>
        <v>Amarillo</v>
      </c>
      <c r="AL137" s="50">
        <v>50</v>
      </c>
      <c r="AM137" s="25">
        <v>8</v>
      </c>
      <c r="AN137" s="111">
        <f t="shared" si="43"/>
        <v>0.16</v>
      </c>
      <c r="AO137" s="7" t="str">
        <f t="shared" si="44"/>
        <v>Amarillo</v>
      </c>
      <c r="AP137" s="22">
        <f t="shared" si="48"/>
        <v>51</v>
      </c>
      <c r="AQ137" s="6">
        <f t="shared" si="45"/>
        <v>1.02</v>
      </c>
      <c r="AR137" s="7" t="s">
        <v>706</v>
      </c>
      <c r="AS137" s="41"/>
    </row>
    <row r="138" spans="1:45" ht="99.75" x14ac:dyDescent="0.25">
      <c r="A138" s="25" t="s">
        <v>39</v>
      </c>
      <c r="B138" s="25">
        <v>2025</v>
      </c>
      <c r="C138" s="26" t="s">
        <v>1032</v>
      </c>
      <c r="D138" s="25" t="s">
        <v>233</v>
      </c>
      <c r="E138" s="25" t="s">
        <v>416</v>
      </c>
      <c r="F138" s="25" t="s">
        <v>495</v>
      </c>
      <c r="G138" s="210" t="s">
        <v>1002</v>
      </c>
      <c r="H138" s="23" t="s">
        <v>994</v>
      </c>
      <c r="I138" s="42" t="s">
        <v>957</v>
      </c>
      <c r="J138" s="23" t="s">
        <v>994</v>
      </c>
      <c r="K138" s="23" t="s">
        <v>506</v>
      </c>
      <c r="L138" s="23" t="s">
        <v>1020</v>
      </c>
      <c r="M138" s="25" t="s">
        <v>48</v>
      </c>
      <c r="N138" s="23" t="s">
        <v>219</v>
      </c>
      <c r="O138" s="23" t="s">
        <v>44</v>
      </c>
      <c r="P138" s="156">
        <v>0</v>
      </c>
      <c r="Q138" s="42">
        <v>0</v>
      </c>
      <c r="R138" s="148" t="s">
        <v>1026</v>
      </c>
      <c r="S138" s="23" t="s">
        <v>45</v>
      </c>
      <c r="T138" s="136">
        <v>0.01</v>
      </c>
      <c r="U138" s="93">
        <v>0.75</v>
      </c>
      <c r="V138" s="125">
        <v>1</v>
      </c>
      <c r="W138" s="156">
        <v>10000</v>
      </c>
      <c r="X138" s="156">
        <v>10000</v>
      </c>
      <c r="Y138" s="23" t="s">
        <v>46</v>
      </c>
      <c r="Z138" s="23">
        <f>W138/4</f>
        <v>2500</v>
      </c>
      <c r="AA138" s="23">
        <v>0</v>
      </c>
      <c r="AB138" s="126">
        <f t="shared" si="37"/>
        <v>0</v>
      </c>
      <c r="AC138" s="7">
        <f t="shared" si="38"/>
        <v>0</v>
      </c>
      <c r="AD138" s="23">
        <v>2500</v>
      </c>
      <c r="AE138" s="22">
        <v>0</v>
      </c>
      <c r="AF138" s="5">
        <f t="shared" si="42"/>
        <v>0</v>
      </c>
      <c r="AG138" s="7">
        <f t="shared" si="47"/>
        <v>0</v>
      </c>
      <c r="AH138" s="23">
        <v>2500</v>
      </c>
      <c r="AI138" s="22">
        <v>0</v>
      </c>
      <c r="AJ138" s="5">
        <f t="shared" si="41"/>
        <v>0</v>
      </c>
      <c r="AK138" s="7">
        <f t="shared" si="36"/>
        <v>0</v>
      </c>
      <c r="AL138" s="50">
        <v>2500</v>
      </c>
      <c r="AM138" s="185">
        <v>0</v>
      </c>
      <c r="AN138" s="111">
        <f t="shared" si="43"/>
        <v>0</v>
      </c>
      <c r="AO138" s="7">
        <f t="shared" si="44"/>
        <v>0</v>
      </c>
      <c r="AP138" s="22">
        <f t="shared" si="48"/>
        <v>0</v>
      </c>
      <c r="AQ138" s="6">
        <f t="shared" si="45"/>
        <v>0</v>
      </c>
      <c r="AR138" s="7">
        <f t="shared" si="46"/>
        <v>0</v>
      </c>
      <c r="AS138" s="41"/>
    </row>
    <row r="139" spans="1:45" ht="99.75" x14ac:dyDescent="0.25">
      <c r="A139" s="25" t="s">
        <v>39</v>
      </c>
      <c r="B139" s="25">
        <v>2025</v>
      </c>
      <c r="C139" s="26" t="s">
        <v>1032</v>
      </c>
      <c r="D139" s="25" t="s">
        <v>233</v>
      </c>
      <c r="E139" s="25" t="s">
        <v>416</v>
      </c>
      <c r="F139" s="25" t="s">
        <v>495</v>
      </c>
      <c r="G139" s="210"/>
      <c r="H139" s="23" t="s">
        <v>431</v>
      </c>
      <c r="I139" s="42" t="s">
        <v>958</v>
      </c>
      <c r="J139" s="23" t="s">
        <v>431</v>
      </c>
      <c r="K139" s="23" t="s">
        <v>453</v>
      </c>
      <c r="L139" s="23" t="s">
        <v>477</v>
      </c>
      <c r="M139" s="25" t="s">
        <v>48</v>
      </c>
      <c r="N139" s="23" t="s">
        <v>219</v>
      </c>
      <c r="O139" s="23" t="s">
        <v>44</v>
      </c>
      <c r="P139" s="23">
        <v>6</v>
      </c>
      <c r="Q139" s="42">
        <v>0</v>
      </c>
      <c r="R139" s="149" t="s">
        <v>488</v>
      </c>
      <c r="S139" s="23" t="s">
        <v>45</v>
      </c>
      <c r="T139" s="136">
        <v>0.01</v>
      </c>
      <c r="U139" s="93">
        <v>0.75</v>
      </c>
      <c r="V139" s="125">
        <v>1</v>
      </c>
      <c r="W139" s="23">
        <v>8</v>
      </c>
      <c r="X139" s="23">
        <v>8</v>
      </c>
      <c r="Y139" s="23" t="s">
        <v>493</v>
      </c>
      <c r="Z139" s="23">
        <v>8</v>
      </c>
      <c r="AA139" s="23">
        <v>0</v>
      </c>
      <c r="AB139" s="126">
        <f t="shared" si="37"/>
        <v>0</v>
      </c>
      <c r="AC139" s="7">
        <f t="shared" si="38"/>
        <v>0</v>
      </c>
      <c r="AD139" s="23">
        <v>8</v>
      </c>
      <c r="AE139" s="22">
        <v>1</v>
      </c>
      <c r="AF139" s="5">
        <f t="shared" si="42"/>
        <v>0.125</v>
      </c>
      <c r="AG139" s="7" t="str">
        <f t="shared" si="47"/>
        <v>Amarillo</v>
      </c>
      <c r="AH139" s="23">
        <v>8</v>
      </c>
      <c r="AI139" s="22">
        <v>0</v>
      </c>
      <c r="AJ139" s="5">
        <f t="shared" si="41"/>
        <v>0</v>
      </c>
      <c r="AK139" s="7">
        <f t="shared" si="36"/>
        <v>0</v>
      </c>
      <c r="AL139" s="50">
        <v>8</v>
      </c>
      <c r="AM139" s="25">
        <v>0</v>
      </c>
      <c r="AN139" s="111">
        <f t="shared" si="43"/>
        <v>0</v>
      </c>
      <c r="AO139" s="7">
        <f t="shared" si="44"/>
        <v>0</v>
      </c>
      <c r="AP139" s="22">
        <f t="shared" si="48"/>
        <v>1</v>
      </c>
      <c r="AQ139" s="6">
        <f t="shared" si="45"/>
        <v>0.125</v>
      </c>
      <c r="AR139" s="7" t="str">
        <f t="shared" si="46"/>
        <v>Amarillo</v>
      </c>
      <c r="AS139" s="41"/>
    </row>
    <row r="140" spans="1:45" ht="99.75" x14ac:dyDescent="0.25">
      <c r="A140" s="4" t="s">
        <v>39</v>
      </c>
      <c r="B140" s="4">
        <v>2025</v>
      </c>
      <c r="C140" s="26" t="s">
        <v>1032</v>
      </c>
      <c r="D140" s="25" t="s">
        <v>233</v>
      </c>
      <c r="E140" s="25" t="s">
        <v>416</v>
      </c>
      <c r="F140" s="25" t="s">
        <v>495</v>
      </c>
      <c r="G140" s="210" t="s">
        <v>1003</v>
      </c>
      <c r="H140" s="23" t="s">
        <v>995</v>
      </c>
      <c r="I140" s="42" t="s">
        <v>959</v>
      </c>
      <c r="J140" s="23" t="s">
        <v>995</v>
      </c>
      <c r="K140" s="23" t="s">
        <v>507</v>
      </c>
      <c r="L140" s="23" t="s">
        <v>1021</v>
      </c>
      <c r="M140" s="25" t="s">
        <v>48</v>
      </c>
      <c r="N140" s="23" t="s">
        <v>219</v>
      </c>
      <c r="O140" s="23" t="s">
        <v>44</v>
      </c>
      <c r="P140" s="53">
        <v>0.1</v>
      </c>
      <c r="Q140" s="42">
        <v>0</v>
      </c>
      <c r="R140" s="148" t="s">
        <v>1026</v>
      </c>
      <c r="S140" s="23" t="s">
        <v>45</v>
      </c>
      <c r="T140" s="136">
        <v>0.01</v>
      </c>
      <c r="U140" s="93">
        <v>0.75</v>
      </c>
      <c r="V140" s="125">
        <v>1</v>
      </c>
      <c r="W140" s="53">
        <v>0.12</v>
      </c>
      <c r="X140" s="53">
        <v>0.12</v>
      </c>
      <c r="Y140" s="23" t="s">
        <v>46</v>
      </c>
      <c r="Z140" s="53">
        <v>0.12</v>
      </c>
      <c r="AA140" s="23">
        <v>0</v>
      </c>
      <c r="AB140" s="126">
        <f t="shared" si="37"/>
        <v>0</v>
      </c>
      <c r="AC140" s="7">
        <f t="shared" si="38"/>
        <v>0</v>
      </c>
      <c r="AD140" s="53">
        <v>0.12</v>
      </c>
      <c r="AE140" s="22">
        <v>0</v>
      </c>
      <c r="AF140" s="5">
        <f t="shared" si="42"/>
        <v>0</v>
      </c>
      <c r="AG140" s="7">
        <f t="shared" si="47"/>
        <v>0</v>
      </c>
      <c r="AH140" s="53">
        <v>0.12</v>
      </c>
      <c r="AI140" s="22">
        <v>0</v>
      </c>
      <c r="AJ140" s="5">
        <f t="shared" si="41"/>
        <v>0</v>
      </c>
      <c r="AK140" s="7">
        <f t="shared" si="36"/>
        <v>0</v>
      </c>
      <c r="AL140" s="181">
        <v>0.12</v>
      </c>
      <c r="AM140" s="185">
        <v>0.06</v>
      </c>
      <c r="AN140" s="111">
        <f t="shared" si="43"/>
        <v>0.5</v>
      </c>
      <c r="AO140" s="7" t="str">
        <f t="shared" si="44"/>
        <v>Amarillo</v>
      </c>
      <c r="AP140" s="157">
        <f t="shared" si="48"/>
        <v>0.06</v>
      </c>
      <c r="AQ140" s="6">
        <f t="shared" si="45"/>
        <v>0.5</v>
      </c>
      <c r="AR140" s="7" t="str">
        <f t="shared" si="46"/>
        <v>Amarillo</v>
      </c>
      <c r="AS140" s="41"/>
    </row>
    <row r="141" spans="1:45" ht="99.75" x14ac:dyDescent="0.25">
      <c r="A141" s="4" t="s">
        <v>39</v>
      </c>
      <c r="B141" s="4">
        <v>2025</v>
      </c>
      <c r="C141" s="26" t="s">
        <v>1032</v>
      </c>
      <c r="D141" s="25" t="s">
        <v>233</v>
      </c>
      <c r="E141" s="25" t="s">
        <v>416</v>
      </c>
      <c r="F141" s="25" t="s">
        <v>495</v>
      </c>
      <c r="G141" s="210"/>
      <c r="H141" s="23" t="s">
        <v>432</v>
      </c>
      <c r="I141" s="42" t="s">
        <v>960</v>
      </c>
      <c r="J141" s="23" t="s">
        <v>432</v>
      </c>
      <c r="K141" s="23" t="s">
        <v>454</v>
      </c>
      <c r="L141" s="23" t="s">
        <v>478</v>
      </c>
      <c r="M141" s="25" t="s">
        <v>48</v>
      </c>
      <c r="N141" s="23" t="s">
        <v>219</v>
      </c>
      <c r="O141" s="23" t="s">
        <v>44</v>
      </c>
      <c r="P141" s="23">
        <v>3</v>
      </c>
      <c r="Q141" s="42">
        <v>0</v>
      </c>
      <c r="R141" s="149" t="s">
        <v>488</v>
      </c>
      <c r="S141" s="23" t="s">
        <v>45</v>
      </c>
      <c r="T141" s="136">
        <v>0.01</v>
      </c>
      <c r="U141" s="93">
        <v>0.75</v>
      </c>
      <c r="V141" s="125">
        <v>1</v>
      </c>
      <c r="W141" s="23">
        <v>5</v>
      </c>
      <c r="X141" s="23">
        <v>5</v>
      </c>
      <c r="Y141" s="23" t="s">
        <v>493</v>
      </c>
      <c r="Z141" s="23">
        <v>5</v>
      </c>
      <c r="AA141" s="23">
        <v>0</v>
      </c>
      <c r="AB141" s="126">
        <f t="shared" si="37"/>
        <v>0</v>
      </c>
      <c r="AC141" s="7">
        <f t="shared" si="38"/>
        <v>0</v>
      </c>
      <c r="AD141" s="23">
        <v>5</v>
      </c>
      <c r="AE141" s="22">
        <v>0</v>
      </c>
      <c r="AF141" s="5">
        <f t="shared" si="42"/>
        <v>0</v>
      </c>
      <c r="AG141" s="7">
        <f t="shared" si="47"/>
        <v>0</v>
      </c>
      <c r="AH141" s="23">
        <v>5</v>
      </c>
      <c r="AI141" s="22">
        <v>0</v>
      </c>
      <c r="AJ141" s="5">
        <f t="shared" si="41"/>
        <v>0</v>
      </c>
      <c r="AK141" s="7">
        <f t="shared" si="36"/>
        <v>0</v>
      </c>
      <c r="AL141" s="50">
        <v>5</v>
      </c>
      <c r="AM141" s="25">
        <v>1</v>
      </c>
      <c r="AN141" s="111">
        <f t="shared" si="43"/>
        <v>0.2</v>
      </c>
      <c r="AO141" s="7" t="str">
        <f t="shared" si="44"/>
        <v>Amarillo</v>
      </c>
      <c r="AP141" s="22">
        <f t="shared" si="48"/>
        <v>1</v>
      </c>
      <c r="AQ141" s="6">
        <f t="shared" si="45"/>
        <v>0.2</v>
      </c>
      <c r="AR141" s="7" t="str">
        <f t="shared" si="46"/>
        <v>Amarillo</v>
      </c>
      <c r="AS141" s="41"/>
    </row>
    <row r="142" spans="1:45" ht="171" x14ac:dyDescent="0.25">
      <c r="A142" s="4" t="s">
        <v>39</v>
      </c>
      <c r="B142" s="4">
        <v>2025</v>
      </c>
      <c r="C142" s="26" t="s">
        <v>1032</v>
      </c>
      <c r="D142" s="25" t="s">
        <v>233</v>
      </c>
      <c r="E142" s="25" t="s">
        <v>416</v>
      </c>
      <c r="F142" s="25" t="s">
        <v>495</v>
      </c>
      <c r="G142" s="210" t="s">
        <v>1004</v>
      </c>
      <c r="H142" s="23" t="s">
        <v>498</v>
      </c>
      <c r="I142" s="42" t="s">
        <v>961</v>
      </c>
      <c r="J142" s="23" t="s">
        <v>498</v>
      </c>
      <c r="K142" s="23" t="s">
        <v>508</v>
      </c>
      <c r="L142" s="23" t="s">
        <v>513</v>
      </c>
      <c r="M142" s="25" t="s">
        <v>48</v>
      </c>
      <c r="N142" s="23" t="s">
        <v>43</v>
      </c>
      <c r="O142" s="23" t="s">
        <v>44</v>
      </c>
      <c r="P142" s="53">
        <v>0.6</v>
      </c>
      <c r="Q142" s="42">
        <v>0</v>
      </c>
      <c r="R142" s="149" t="s">
        <v>518</v>
      </c>
      <c r="S142" s="23" t="s">
        <v>49</v>
      </c>
      <c r="T142" s="136">
        <v>0.01</v>
      </c>
      <c r="U142" s="93">
        <v>0.75</v>
      </c>
      <c r="V142" s="125">
        <v>1</v>
      </c>
      <c r="W142" s="23">
        <v>0.40479999999999999</v>
      </c>
      <c r="X142" s="23">
        <v>0.40479999999999999</v>
      </c>
      <c r="Y142" s="23" t="s">
        <v>46</v>
      </c>
      <c r="Z142" s="53">
        <v>0.40479999999999999</v>
      </c>
      <c r="AA142" s="23">
        <v>0</v>
      </c>
      <c r="AB142" s="126">
        <f t="shared" si="37"/>
        <v>0</v>
      </c>
      <c r="AC142" s="7">
        <f t="shared" si="38"/>
        <v>0</v>
      </c>
      <c r="AD142" s="53">
        <v>0.40479999999999999</v>
      </c>
      <c r="AE142" s="22">
        <v>0</v>
      </c>
      <c r="AF142" s="5">
        <f t="shared" si="42"/>
        <v>0</v>
      </c>
      <c r="AG142" s="7">
        <f t="shared" si="47"/>
        <v>0</v>
      </c>
      <c r="AH142" s="53">
        <v>0.40479999999999999</v>
      </c>
      <c r="AI142" s="109">
        <v>0.77</v>
      </c>
      <c r="AJ142" s="5">
        <f t="shared" si="41"/>
        <v>1.9021739130434783</v>
      </c>
      <c r="AK142" s="7" t="str">
        <f t="shared" si="36"/>
        <v>Rojo</v>
      </c>
      <c r="AL142" s="181">
        <v>0.40479999999999999</v>
      </c>
      <c r="AM142" s="185">
        <v>0.52</v>
      </c>
      <c r="AN142" s="111">
        <f t="shared" si="43"/>
        <v>1.2845849802371543</v>
      </c>
      <c r="AO142" s="7">
        <f t="shared" si="44"/>
        <v>0</v>
      </c>
      <c r="AP142" s="157">
        <f t="shared" si="48"/>
        <v>1.29</v>
      </c>
      <c r="AQ142" s="6">
        <f t="shared" si="45"/>
        <v>3.1867588932806323</v>
      </c>
      <c r="AR142" s="7" t="str">
        <f t="shared" si="46"/>
        <v>Rojo</v>
      </c>
      <c r="AS142" s="41"/>
    </row>
    <row r="143" spans="1:45" ht="114" x14ac:dyDescent="0.25">
      <c r="A143" s="4" t="s">
        <v>39</v>
      </c>
      <c r="B143" s="4">
        <v>2025</v>
      </c>
      <c r="C143" s="26" t="s">
        <v>1032</v>
      </c>
      <c r="D143" s="25" t="s">
        <v>233</v>
      </c>
      <c r="E143" s="25" t="s">
        <v>416</v>
      </c>
      <c r="F143" s="25" t="s">
        <v>495</v>
      </c>
      <c r="G143" s="210"/>
      <c r="H143" s="23" t="s">
        <v>996</v>
      </c>
      <c r="I143" s="42" t="s">
        <v>962</v>
      </c>
      <c r="J143" s="23" t="s">
        <v>996</v>
      </c>
      <c r="K143" s="23" t="s">
        <v>455</v>
      </c>
      <c r="L143" s="23" t="s">
        <v>1022</v>
      </c>
      <c r="M143" s="25" t="s">
        <v>48</v>
      </c>
      <c r="N143" s="23" t="s">
        <v>219</v>
      </c>
      <c r="O143" s="23" t="s">
        <v>50</v>
      </c>
      <c r="P143" s="150">
        <v>8863264.5800000001</v>
      </c>
      <c r="Q143" s="42">
        <v>0</v>
      </c>
      <c r="R143" s="149" t="s">
        <v>488</v>
      </c>
      <c r="S143" s="23" t="s">
        <v>45</v>
      </c>
      <c r="T143" s="136">
        <v>0.01</v>
      </c>
      <c r="U143" s="93">
        <v>0.75</v>
      </c>
      <c r="V143" s="125">
        <v>1</v>
      </c>
      <c r="W143" s="135">
        <v>5448542.2000000002</v>
      </c>
      <c r="X143" s="135">
        <v>5448542.2000000002</v>
      </c>
      <c r="Y143" s="23" t="s">
        <v>490</v>
      </c>
      <c r="Z143" s="135">
        <v>5448542.2000000002</v>
      </c>
      <c r="AA143" s="23">
        <v>0</v>
      </c>
      <c r="AB143" s="126">
        <f t="shared" si="37"/>
        <v>0</v>
      </c>
      <c r="AC143" s="7">
        <f t="shared" si="38"/>
        <v>0</v>
      </c>
      <c r="AD143" s="135">
        <v>5448542.2000000002</v>
      </c>
      <c r="AE143" s="22">
        <v>0</v>
      </c>
      <c r="AF143" s="5">
        <f t="shared" si="42"/>
        <v>0</v>
      </c>
      <c r="AG143" s="7">
        <f t="shared" si="47"/>
        <v>0</v>
      </c>
      <c r="AH143" s="135">
        <v>5448542.2000000002</v>
      </c>
      <c r="AI143" s="22">
        <v>0</v>
      </c>
      <c r="AJ143" s="5">
        <f t="shared" si="41"/>
        <v>0</v>
      </c>
      <c r="AK143" s="7">
        <f t="shared" si="36"/>
        <v>0</v>
      </c>
      <c r="AL143" s="182">
        <v>5448542.2000000002</v>
      </c>
      <c r="AM143" s="186">
        <v>7054002.9400000004</v>
      </c>
      <c r="AN143" s="111">
        <f t="shared" si="43"/>
        <v>1.2946587694594713</v>
      </c>
      <c r="AO143" s="7" t="b">
        <f t="shared" si="44"/>
        <v>0</v>
      </c>
      <c r="AP143" s="22">
        <f t="shared" si="48"/>
        <v>7054002.9400000004</v>
      </c>
      <c r="AQ143" s="6">
        <f t="shared" si="45"/>
        <v>1.2946587694594713</v>
      </c>
      <c r="AR143" s="7" t="s">
        <v>708</v>
      </c>
      <c r="AS143" s="41"/>
    </row>
    <row r="144" spans="1:45" ht="142.5" x14ac:dyDescent="0.25">
      <c r="A144" s="4" t="s">
        <v>39</v>
      </c>
      <c r="B144" s="4">
        <v>2025</v>
      </c>
      <c r="C144" s="26" t="s">
        <v>1032</v>
      </c>
      <c r="D144" s="25" t="s">
        <v>233</v>
      </c>
      <c r="E144" s="25" t="s">
        <v>416</v>
      </c>
      <c r="F144" s="25" t="s">
        <v>495</v>
      </c>
      <c r="G144" s="210" t="s">
        <v>143</v>
      </c>
      <c r="H144" s="23" t="s">
        <v>997</v>
      </c>
      <c r="I144" s="21" t="s">
        <v>963</v>
      </c>
      <c r="J144" s="23" t="s">
        <v>997</v>
      </c>
      <c r="K144" s="23" t="s">
        <v>509</v>
      </c>
      <c r="L144" s="23" t="s">
        <v>514</v>
      </c>
      <c r="M144" s="25" t="s">
        <v>48</v>
      </c>
      <c r="N144" s="23" t="s">
        <v>219</v>
      </c>
      <c r="O144" s="23" t="s">
        <v>44</v>
      </c>
      <c r="P144" s="155">
        <v>0.6</v>
      </c>
      <c r="Q144" s="42">
        <v>0</v>
      </c>
      <c r="R144" s="149" t="s">
        <v>518</v>
      </c>
      <c r="S144" s="23" t="s">
        <v>49</v>
      </c>
      <c r="T144" s="136">
        <v>0.01</v>
      </c>
      <c r="U144" s="93">
        <v>0.75</v>
      </c>
      <c r="V144" s="125">
        <v>1</v>
      </c>
      <c r="W144" s="53">
        <v>0.4</v>
      </c>
      <c r="X144" s="53">
        <v>0.4</v>
      </c>
      <c r="Y144" s="23" t="s">
        <v>46</v>
      </c>
      <c r="Z144" s="53">
        <v>0.4</v>
      </c>
      <c r="AA144" s="23">
        <v>0</v>
      </c>
      <c r="AB144" s="126">
        <f t="shared" si="37"/>
        <v>0</v>
      </c>
      <c r="AC144" s="7">
        <f t="shared" si="38"/>
        <v>0</v>
      </c>
      <c r="AD144" s="53">
        <v>0.4</v>
      </c>
      <c r="AE144" s="22">
        <v>0</v>
      </c>
      <c r="AF144" s="5">
        <f t="shared" si="42"/>
        <v>0</v>
      </c>
      <c r="AG144" s="7">
        <f t="shared" si="47"/>
        <v>0</v>
      </c>
      <c r="AH144" s="53">
        <v>0.4</v>
      </c>
      <c r="AI144" s="109">
        <v>0.77</v>
      </c>
      <c r="AJ144" s="5">
        <f t="shared" si="41"/>
        <v>1.925</v>
      </c>
      <c r="AK144" s="7" t="str">
        <f t="shared" si="36"/>
        <v>Rojo</v>
      </c>
      <c r="AL144" s="181">
        <v>0.4</v>
      </c>
      <c r="AM144" s="185">
        <v>0.48</v>
      </c>
      <c r="AN144" s="111">
        <f t="shared" si="43"/>
        <v>1.2</v>
      </c>
      <c r="AO144" s="7">
        <f t="shared" si="44"/>
        <v>0</v>
      </c>
      <c r="AP144" s="157">
        <f t="shared" si="48"/>
        <v>1.25</v>
      </c>
      <c r="AQ144" s="6">
        <f t="shared" si="45"/>
        <v>3.125</v>
      </c>
      <c r="AR144" s="7" t="str">
        <f t="shared" si="46"/>
        <v>Rojo</v>
      </c>
      <c r="AS144" s="41"/>
    </row>
    <row r="145" spans="1:45" ht="114" x14ac:dyDescent="0.25">
      <c r="A145" s="4" t="s">
        <v>39</v>
      </c>
      <c r="B145" s="4">
        <v>2025</v>
      </c>
      <c r="C145" s="26" t="s">
        <v>1032</v>
      </c>
      <c r="D145" s="25" t="s">
        <v>233</v>
      </c>
      <c r="E145" s="25" t="s">
        <v>416</v>
      </c>
      <c r="F145" s="25" t="s">
        <v>495</v>
      </c>
      <c r="G145" s="210"/>
      <c r="H145" s="23" t="s">
        <v>433</v>
      </c>
      <c r="I145" s="21" t="s">
        <v>964</v>
      </c>
      <c r="J145" s="23" t="s">
        <v>433</v>
      </c>
      <c r="K145" s="23" t="s">
        <v>456</v>
      </c>
      <c r="L145" s="23" t="s">
        <v>479</v>
      </c>
      <c r="M145" s="25" t="s">
        <v>48</v>
      </c>
      <c r="N145" s="23" t="s">
        <v>219</v>
      </c>
      <c r="O145" s="23" t="s">
        <v>44</v>
      </c>
      <c r="P145" s="23">
        <v>24</v>
      </c>
      <c r="Q145" s="42">
        <v>0</v>
      </c>
      <c r="R145" s="149" t="s">
        <v>488</v>
      </c>
      <c r="S145" s="23" t="s">
        <v>45</v>
      </c>
      <c r="T145" s="136">
        <v>0.01</v>
      </c>
      <c r="U145" s="93">
        <v>0.75</v>
      </c>
      <c r="V145" s="125">
        <v>1</v>
      </c>
      <c r="W145" s="23">
        <v>30</v>
      </c>
      <c r="X145" s="23">
        <v>30</v>
      </c>
      <c r="Y145" s="23" t="s">
        <v>493</v>
      </c>
      <c r="Z145" s="23">
        <v>30</v>
      </c>
      <c r="AA145" s="23">
        <v>0</v>
      </c>
      <c r="AB145" s="126">
        <f t="shared" si="37"/>
        <v>0</v>
      </c>
      <c r="AC145" s="7">
        <f t="shared" si="38"/>
        <v>0</v>
      </c>
      <c r="AD145" s="23">
        <v>30</v>
      </c>
      <c r="AE145" s="22">
        <v>20</v>
      </c>
      <c r="AF145" s="5">
        <f t="shared" si="42"/>
        <v>0.66666666666666663</v>
      </c>
      <c r="AG145" s="7" t="str">
        <f t="shared" si="47"/>
        <v>Amarillo</v>
      </c>
      <c r="AH145" s="23">
        <v>30</v>
      </c>
      <c r="AI145" s="22">
        <v>16</v>
      </c>
      <c r="AJ145" s="5">
        <f t="shared" si="41"/>
        <v>0.53333333333333333</v>
      </c>
      <c r="AK145" s="7" t="str">
        <f t="shared" si="36"/>
        <v>Amarillo</v>
      </c>
      <c r="AL145" s="50">
        <v>30</v>
      </c>
      <c r="AM145" s="25">
        <v>15</v>
      </c>
      <c r="AN145" s="111">
        <f t="shared" si="43"/>
        <v>0.5</v>
      </c>
      <c r="AO145" s="7" t="str">
        <f t="shared" si="44"/>
        <v>Amarillo</v>
      </c>
      <c r="AP145" s="22">
        <f t="shared" si="48"/>
        <v>51</v>
      </c>
      <c r="AQ145" s="6">
        <f t="shared" si="45"/>
        <v>1.7</v>
      </c>
      <c r="AR145" s="7" t="str">
        <f t="shared" si="46"/>
        <v>Rojo</v>
      </c>
      <c r="AS145" s="41"/>
    </row>
    <row r="146" spans="1:45" ht="90" customHeight="1" x14ac:dyDescent="0.25">
      <c r="A146" s="4" t="s">
        <v>39</v>
      </c>
      <c r="B146" s="4">
        <v>2025</v>
      </c>
      <c r="C146" s="26" t="s">
        <v>1032</v>
      </c>
      <c r="D146" s="25" t="s">
        <v>233</v>
      </c>
      <c r="E146" s="25" t="s">
        <v>416</v>
      </c>
      <c r="F146" s="25" t="s">
        <v>495</v>
      </c>
      <c r="G146" s="47" t="s">
        <v>146</v>
      </c>
      <c r="H146" s="23" t="s">
        <v>434</v>
      </c>
      <c r="I146" s="21" t="s">
        <v>965</v>
      </c>
      <c r="J146" s="23" t="s">
        <v>434</v>
      </c>
      <c r="K146" s="23" t="s">
        <v>457</v>
      </c>
      <c r="L146" s="23" t="s">
        <v>480</v>
      </c>
      <c r="M146" s="25" t="s">
        <v>48</v>
      </c>
      <c r="N146" s="23" t="s">
        <v>219</v>
      </c>
      <c r="O146" s="23" t="s">
        <v>44</v>
      </c>
      <c r="P146" s="23">
        <v>17</v>
      </c>
      <c r="Q146" s="42">
        <v>0</v>
      </c>
      <c r="R146" s="149" t="s">
        <v>488</v>
      </c>
      <c r="S146" s="23" t="s">
        <v>45</v>
      </c>
      <c r="T146" s="136">
        <v>0.01</v>
      </c>
      <c r="U146" s="93">
        <v>0.75</v>
      </c>
      <c r="V146" s="125">
        <v>1</v>
      </c>
      <c r="W146" s="23">
        <v>15</v>
      </c>
      <c r="X146" s="23">
        <v>15</v>
      </c>
      <c r="Y146" s="23" t="s">
        <v>493</v>
      </c>
      <c r="Z146" s="23">
        <v>15</v>
      </c>
      <c r="AA146" s="23">
        <v>0</v>
      </c>
      <c r="AB146" s="126">
        <f t="shared" si="37"/>
        <v>0</v>
      </c>
      <c r="AC146" s="7">
        <f t="shared" si="38"/>
        <v>0</v>
      </c>
      <c r="AD146" s="23">
        <v>15</v>
      </c>
      <c r="AE146" s="22">
        <v>2</v>
      </c>
      <c r="AF146" s="5">
        <f t="shared" si="42"/>
        <v>0.13333333333333333</v>
      </c>
      <c r="AG146" s="7" t="str">
        <f t="shared" si="47"/>
        <v>Amarillo</v>
      </c>
      <c r="AH146" s="23">
        <v>15</v>
      </c>
      <c r="AI146" s="22">
        <v>4</v>
      </c>
      <c r="AJ146" s="5">
        <f t="shared" si="41"/>
        <v>0.26666666666666666</v>
      </c>
      <c r="AK146" s="7" t="str">
        <f t="shared" si="36"/>
        <v>Amarillo</v>
      </c>
      <c r="AL146" s="50">
        <v>15</v>
      </c>
      <c r="AM146" s="25">
        <v>3</v>
      </c>
      <c r="AN146" s="111">
        <f t="shared" si="43"/>
        <v>0.2</v>
      </c>
      <c r="AO146" s="7" t="str">
        <f t="shared" si="44"/>
        <v>Amarillo</v>
      </c>
      <c r="AP146" s="22">
        <f t="shared" si="48"/>
        <v>9</v>
      </c>
      <c r="AQ146" s="6">
        <f t="shared" si="45"/>
        <v>0.6</v>
      </c>
      <c r="AR146" s="7" t="str">
        <f t="shared" si="46"/>
        <v>Amarillo</v>
      </c>
      <c r="AS146" s="41"/>
    </row>
    <row r="147" spans="1:45" ht="71.25" x14ac:dyDescent="0.25">
      <c r="A147" s="4" t="s">
        <v>39</v>
      </c>
      <c r="B147" s="4">
        <v>2025</v>
      </c>
      <c r="C147" s="26" t="s">
        <v>1032</v>
      </c>
      <c r="D147" s="25" t="s">
        <v>233</v>
      </c>
      <c r="E147" s="25" t="s">
        <v>416</v>
      </c>
      <c r="F147" s="25" t="s">
        <v>495</v>
      </c>
      <c r="G147" s="47" t="s">
        <v>1005</v>
      </c>
      <c r="H147" s="23" t="s">
        <v>435</v>
      </c>
      <c r="I147" s="21" t="s">
        <v>966</v>
      </c>
      <c r="J147" s="23" t="s">
        <v>435</v>
      </c>
      <c r="K147" s="23" t="s">
        <v>458</v>
      </c>
      <c r="L147" s="23" t="s">
        <v>481</v>
      </c>
      <c r="M147" s="25" t="s">
        <v>48</v>
      </c>
      <c r="N147" s="23" t="s">
        <v>219</v>
      </c>
      <c r="O147" s="23" t="s">
        <v>44</v>
      </c>
      <c r="P147" s="23">
        <v>0</v>
      </c>
      <c r="Q147" s="42">
        <v>0</v>
      </c>
      <c r="R147" s="149" t="s">
        <v>488</v>
      </c>
      <c r="S147" s="23" t="s">
        <v>45</v>
      </c>
      <c r="T147" s="136">
        <v>0.01</v>
      </c>
      <c r="U147" s="93">
        <v>0.75</v>
      </c>
      <c r="V147" s="125">
        <v>1</v>
      </c>
      <c r="W147" s="23">
        <v>3</v>
      </c>
      <c r="X147" s="23">
        <v>3</v>
      </c>
      <c r="Y147" s="23" t="s">
        <v>493</v>
      </c>
      <c r="Z147" s="23">
        <v>3</v>
      </c>
      <c r="AA147" s="23">
        <v>0</v>
      </c>
      <c r="AB147" s="126">
        <f t="shared" si="37"/>
        <v>0</v>
      </c>
      <c r="AC147" s="7">
        <f t="shared" si="38"/>
        <v>0</v>
      </c>
      <c r="AD147" s="23">
        <v>3</v>
      </c>
      <c r="AE147" s="22">
        <v>1</v>
      </c>
      <c r="AF147" s="5">
        <f t="shared" si="42"/>
        <v>0.33333333333333331</v>
      </c>
      <c r="AG147" s="7" t="str">
        <f t="shared" si="47"/>
        <v>Amarillo</v>
      </c>
      <c r="AH147" s="23">
        <v>3</v>
      </c>
      <c r="AI147" s="22">
        <v>1</v>
      </c>
      <c r="AJ147" s="5">
        <f t="shared" si="41"/>
        <v>0.33333333333333331</v>
      </c>
      <c r="AK147" s="7" t="str">
        <f t="shared" si="36"/>
        <v>Amarillo</v>
      </c>
      <c r="AL147" s="50">
        <v>3</v>
      </c>
      <c r="AM147" s="25">
        <v>2</v>
      </c>
      <c r="AN147" s="111">
        <f t="shared" si="43"/>
        <v>0.66666666666666663</v>
      </c>
      <c r="AO147" s="7" t="str">
        <f t="shared" si="44"/>
        <v>Amarillo</v>
      </c>
      <c r="AP147" s="22">
        <f t="shared" si="48"/>
        <v>4</v>
      </c>
      <c r="AQ147" s="6">
        <f t="shared" si="45"/>
        <v>1.3333333333333333</v>
      </c>
      <c r="AR147" s="7" t="str">
        <f t="shared" si="46"/>
        <v>Rojo</v>
      </c>
      <c r="AS147" s="41"/>
    </row>
    <row r="148" spans="1:45" ht="85.5" x14ac:dyDescent="0.25">
      <c r="A148" s="4" t="s">
        <v>39</v>
      </c>
      <c r="B148" s="4">
        <v>2025</v>
      </c>
      <c r="C148" s="26" t="s">
        <v>1032</v>
      </c>
      <c r="D148" s="25" t="s">
        <v>233</v>
      </c>
      <c r="E148" s="25" t="s">
        <v>416</v>
      </c>
      <c r="F148" s="25" t="s">
        <v>495</v>
      </c>
      <c r="G148" s="47" t="s">
        <v>1006</v>
      </c>
      <c r="H148" s="23" t="s">
        <v>436</v>
      </c>
      <c r="I148" s="21" t="s">
        <v>967</v>
      </c>
      <c r="J148" s="23" t="s">
        <v>436</v>
      </c>
      <c r="K148" s="23" t="s">
        <v>459</v>
      </c>
      <c r="L148" s="23" t="s">
        <v>482</v>
      </c>
      <c r="M148" s="25" t="s">
        <v>48</v>
      </c>
      <c r="N148" s="23" t="s">
        <v>219</v>
      </c>
      <c r="O148" s="23" t="s">
        <v>44</v>
      </c>
      <c r="P148" s="23">
        <v>10</v>
      </c>
      <c r="Q148" s="42">
        <v>0</v>
      </c>
      <c r="R148" s="149" t="s">
        <v>488</v>
      </c>
      <c r="S148" s="23" t="s">
        <v>45</v>
      </c>
      <c r="T148" s="136">
        <v>0.01</v>
      </c>
      <c r="U148" s="93">
        <v>0.75</v>
      </c>
      <c r="V148" s="125">
        <v>1</v>
      </c>
      <c r="W148" s="23">
        <v>5</v>
      </c>
      <c r="X148" s="23">
        <v>5</v>
      </c>
      <c r="Y148" s="23" t="s">
        <v>493</v>
      </c>
      <c r="Z148" s="23">
        <v>5</v>
      </c>
      <c r="AA148" s="23">
        <v>0</v>
      </c>
      <c r="AB148" s="126">
        <f>IF(AA148=0,0,IFERROR(AA148/Z148,""))</f>
        <v>0</v>
      </c>
      <c r="AC148" s="7">
        <f t="shared" si="38"/>
        <v>0</v>
      </c>
      <c r="AD148" s="23">
        <v>5</v>
      </c>
      <c r="AE148" s="22">
        <v>1</v>
      </c>
      <c r="AF148" s="5">
        <f t="shared" si="42"/>
        <v>0.2</v>
      </c>
      <c r="AG148" s="7" t="str">
        <f t="shared" si="47"/>
        <v>Amarillo</v>
      </c>
      <c r="AH148" s="23">
        <v>5</v>
      </c>
      <c r="AI148" s="22">
        <v>4</v>
      </c>
      <c r="AJ148" s="5">
        <f t="shared" si="41"/>
        <v>0.8</v>
      </c>
      <c r="AK148" s="7" t="str">
        <f t="shared" si="36"/>
        <v>Verde</v>
      </c>
      <c r="AL148" s="50">
        <v>5</v>
      </c>
      <c r="AM148" s="25">
        <v>0</v>
      </c>
      <c r="AN148" s="111">
        <f t="shared" si="43"/>
        <v>0</v>
      </c>
      <c r="AO148" s="7">
        <f t="shared" si="44"/>
        <v>0</v>
      </c>
      <c r="AP148" s="22">
        <f t="shared" si="48"/>
        <v>5</v>
      </c>
      <c r="AQ148" s="6">
        <f t="shared" si="45"/>
        <v>1</v>
      </c>
      <c r="AR148" s="7" t="str">
        <f t="shared" si="46"/>
        <v>Verde</v>
      </c>
      <c r="AS148" s="41"/>
    </row>
    <row r="149" spans="1:45" ht="85.5" x14ac:dyDescent="0.25">
      <c r="A149" s="4" t="s">
        <v>39</v>
      </c>
      <c r="B149" s="4">
        <v>2025</v>
      </c>
      <c r="C149" s="26" t="s">
        <v>1032</v>
      </c>
      <c r="D149" s="25" t="s">
        <v>233</v>
      </c>
      <c r="E149" s="25" t="s">
        <v>416</v>
      </c>
      <c r="F149" s="25" t="s">
        <v>495</v>
      </c>
      <c r="G149" s="47" t="s">
        <v>1007</v>
      </c>
      <c r="H149" s="23" t="s">
        <v>437</v>
      </c>
      <c r="I149" s="21" t="s">
        <v>968</v>
      </c>
      <c r="J149" s="23" t="s">
        <v>437</v>
      </c>
      <c r="K149" s="23" t="s">
        <v>460</v>
      </c>
      <c r="L149" s="23" t="s">
        <v>483</v>
      </c>
      <c r="M149" s="25" t="s">
        <v>48</v>
      </c>
      <c r="N149" s="23" t="s">
        <v>219</v>
      </c>
      <c r="O149" s="23" t="s">
        <v>44</v>
      </c>
      <c r="P149" s="23">
        <v>39</v>
      </c>
      <c r="Q149" s="42">
        <v>0</v>
      </c>
      <c r="R149" s="149" t="s">
        <v>488</v>
      </c>
      <c r="S149" s="23" t="s">
        <v>45</v>
      </c>
      <c r="T149" s="136">
        <v>0.01</v>
      </c>
      <c r="U149" s="93">
        <v>0.75</v>
      </c>
      <c r="V149" s="125">
        <v>1</v>
      </c>
      <c r="W149" s="23">
        <v>20</v>
      </c>
      <c r="X149" s="23">
        <v>20</v>
      </c>
      <c r="Y149" s="23" t="s">
        <v>493</v>
      </c>
      <c r="Z149" s="23">
        <v>20</v>
      </c>
      <c r="AA149" s="23">
        <v>0</v>
      </c>
      <c r="AB149" s="126">
        <f t="shared" si="37"/>
        <v>0</v>
      </c>
      <c r="AC149" s="7">
        <f t="shared" si="38"/>
        <v>0</v>
      </c>
      <c r="AD149" s="23">
        <v>20</v>
      </c>
      <c r="AE149" s="22">
        <v>25</v>
      </c>
      <c r="AF149" s="5">
        <f t="shared" si="42"/>
        <v>1.25</v>
      </c>
      <c r="AG149" s="7" t="s">
        <v>706</v>
      </c>
      <c r="AH149" s="23">
        <v>20</v>
      </c>
      <c r="AI149" s="22">
        <v>13</v>
      </c>
      <c r="AJ149" s="5">
        <f t="shared" si="41"/>
        <v>0.65</v>
      </c>
      <c r="AK149" s="7" t="str">
        <f t="shared" si="36"/>
        <v>Amarillo</v>
      </c>
      <c r="AL149" s="50">
        <v>20</v>
      </c>
      <c r="AM149" s="25">
        <v>4</v>
      </c>
      <c r="AN149" s="111">
        <f t="shared" si="43"/>
        <v>0.2</v>
      </c>
      <c r="AO149" s="7" t="str">
        <f t="shared" si="44"/>
        <v>Amarillo</v>
      </c>
      <c r="AP149" s="22">
        <f t="shared" si="48"/>
        <v>42</v>
      </c>
      <c r="AQ149" s="6">
        <f t="shared" si="45"/>
        <v>2.1</v>
      </c>
      <c r="AR149" s="7" t="str">
        <f t="shared" si="46"/>
        <v>Rojo</v>
      </c>
      <c r="AS149" s="41"/>
    </row>
    <row r="150" spans="1:45" ht="85.5" x14ac:dyDescent="0.25">
      <c r="A150" s="4" t="s">
        <v>39</v>
      </c>
      <c r="B150" s="4">
        <v>2025</v>
      </c>
      <c r="C150" s="26" t="s">
        <v>1032</v>
      </c>
      <c r="D150" s="25" t="s">
        <v>233</v>
      </c>
      <c r="E150" s="25" t="s">
        <v>416</v>
      </c>
      <c r="F150" s="25" t="s">
        <v>495</v>
      </c>
      <c r="G150" s="47" t="s">
        <v>1008</v>
      </c>
      <c r="H150" s="23" t="s">
        <v>438</v>
      </c>
      <c r="I150" s="21" t="s">
        <v>969</v>
      </c>
      <c r="J150" s="23" t="s">
        <v>438</v>
      </c>
      <c r="K150" s="23" t="s">
        <v>461</v>
      </c>
      <c r="L150" s="23" t="s">
        <v>484</v>
      </c>
      <c r="M150" s="25" t="s">
        <v>48</v>
      </c>
      <c r="N150" s="23" t="s">
        <v>219</v>
      </c>
      <c r="O150" s="23" t="s">
        <v>50</v>
      </c>
      <c r="P150" s="132">
        <v>386239</v>
      </c>
      <c r="Q150" s="42">
        <v>0</v>
      </c>
      <c r="R150" s="149" t="s">
        <v>488</v>
      </c>
      <c r="S150" s="23" t="s">
        <v>45</v>
      </c>
      <c r="T150" s="136">
        <v>0.01</v>
      </c>
      <c r="U150" s="93">
        <v>0.75</v>
      </c>
      <c r="V150" s="125">
        <v>1</v>
      </c>
      <c r="W150" s="135">
        <v>499567.5</v>
      </c>
      <c r="X150" s="135">
        <v>499567.5</v>
      </c>
      <c r="Y150" s="23" t="s">
        <v>490</v>
      </c>
      <c r="Z150" s="135">
        <v>499567.5</v>
      </c>
      <c r="AA150" s="23">
        <v>0</v>
      </c>
      <c r="AB150" s="126">
        <f t="shared" si="37"/>
        <v>0</v>
      </c>
      <c r="AC150" s="7">
        <f t="shared" si="38"/>
        <v>0</v>
      </c>
      <c r="AD150" s="135">
        <v>499567.5</v>
      </c>
      <c r="AE150" s="22">
        <v>0</v>
      </c>
      <c r="AF150" s="5">
        <f t="shared" si="42"/>
        <v>0</v>
      </c>
      <c r="AG150" s="7">
        <f t="shared" si="47"/>
        <v>0</v>
      </c>
      <c r="AH150" s="135">
        <v>499567.5</v>
      </c>
      <c r="AI150" s="22">
        <v>0</v>
      </c>
      <c r="AJ150" s="5">
        <f t="shared" si="41"/>
        <v>0</v>
      </c>
      <c r="AK150" s="7">
        <f t="shared" si="36"/>
        <v>0</v>
      </c>
      <c r="AL150" s="182">
        <v>499567.5</v>
      </c>
      <c r="AM150" s="184">
        <v>0</v>
      </c>
      <c r="AN150" s="111">
        <f t="shared" si="43"/>
        <v>0</v>
      </c>
      <c r="AO150" s="7">
        <f t="shared" si="44"/>
        <v>0</v>
      </c>
      <c r="AP150" s="22">
        <f t="shared" si="48"/>
        <v>0</v>
      </c>
      <c r="AQ150" s="6">
        <f t="shared" si="45"/>
        <v>0</v>
      </c>
      <c r="AR150" s="7">
        <f t="shared" si="46"/>
        <v>0</v>
      </c>
      <c r="AS150" s="41"/>
    </row>
    <row r="151" spans="1:45" ht="85.5" x14ac:dyDescent="0.25">
      <c r="A151" s="4" t="s">
        <v>39</v>
      </c>
      <c r="B151" s="4">
        <v>2025</v>
      </c>
      <c r="C151" s="26" t="s">
        <v>1032</v>
      </c>
      <c r="D151" s="25" t="s">
        <v>233</v>
      </c>
      <c r="E151" s="25" t="s">
        <v>416</v>
      </c>
      <c r="F151" s="25" t="s">
        <v>495</v>
      </c>
      <c r="G151" s="47" t="s">
        <v>144</v>
      </c>
      <c r="H151" s="23" t="s">
        <v>439</v>
      </c>
      <c r="I151" s="21" t="s">
        <v>970</v>
      </c>
      <c r="J151" s="23" t="s">
        <v>439</v>
      </c>
      <c r="K151" s="23" t="s">
        <v>462</v>
      </c>
      <c r="L151" s="23" t="s">
        <v>485</v>
      </c>
      <c r="M151" s="25" t="s">
        <v>48</v>
      </c>
      <c r="N151" s="23" t="s">
        <v>219</v>
      </c>
      <c r="O151" s="23" t="s">
        <v>44</v>
      </c>
      <c r="P151" s="23">
        <v>10</v>
      </c>
      <c r="Q151" s="42">
        <v>0</v>
      </c>
      <c r="R151" s="149" t="s">
        <v>488</v>
      </c>
      <c r="S151" s="23" t="s">
        <v>45</v>
      </c>
      <c r="T151" s="136">
        <v>0.01</v>
      </c>
      <c r="U151" s="93">
        <v>0.75</v>
      </c>
      <c r="V151" s="125">
        <v>1</v>
      </c>
      <c r="W151" s="23">
        <v>15</v>
      </c>
      <c r="X151" s="23">
        <v>15</v>
      </c>
      <c r="Y151" s="23" t="s">
        <v>493</v>
      </c>
      <c r="Z151" s="23">
        <v>15</v>
      </c>
      <c r="AA151" s="23">
        <v>0</v>
      </c>
      <c r="AB151" s="126">
        <f t="shared" si="37"/>
        <v>0</v>
      </c>
      <c r="AC151" s="7">
        <f t="shared" si="38"/>
        <v>0</v>
      </c>
      <c r="AD151" s="23">
        <v>15</v>
      </c>
      <c r="AE151" s="22">
        <v>8</v>
      </c>
      <c r="AF151" s="5">
        <f t="shared" si="42"/>
        <v>0.53333333333333333</v>
      </c>
      <c r="AG151" s="7" t="str">
        <f t="shared" si="47"/>
        <v>Amarillo</v>
      </c>
      <c r="AH151" s="23">
        <v>15</v>
      </c>
      <c r="AI151" s="22">
        <v>4</v>
      </c>
      <c r="AJ151" s="5">
        <f t="shared" si="41"/>
        <v>0.26666666666666666</v>
      </c>
      <c r="AK151" s="7" t="str">
        <f t="shared" si="36"/>
        <v>Amarillo</v>
      </c>
      <c r="AL151" s="50">
        <v>15</v>
      </c>
      <c r="AM151" s="25">
        <v>4</v>
      </c>
      <c r="AN151" s="111">
        <f t="shared" si="43"/>
        <v>0.26666666666666666</v>
      </c>
      <c r="AO151" s="7" t="str">
        <f t="shared" si="44"/>
        <v>Amarillo</v>
      </c>
      <c r="AP151" s="22">
        <f t="shared" si="48"/>
        <v>16</v>
      </c>
      <c r="AQ151" s="6">
        <f t="shared" si="45"/>
        <v>1.0666666666666667</v>
      </c>
      <c r="AR151" s="7" t="s">
        <v>706</v>
      </c>
      <c r="AS151" s="41"/>
    </row>
    <row r="152" spans="1:45" ht="213.75" x14ac:dyDescent="0.25">
      <c r="A152" s="4" t="s">
        <v>39</v>
      </c>
      <c r="B152" s="4">
        <v>2025</v>
      </c>
      <c r="C152" s="26" t="s">
        <v>1032</v>
      </c>
      <c r="D152" s="25" t="s">
        <v>233</v>
      </c>
      <c r="E152" s="25" t="s">
        <v>416</v>
      </c>
      <c r="F152" s="25" t="s">
        <v>495</v>
      </c>
      <c r="G152" s="210" t="s">
        <v>1009</v>
      </c>
      <c r="H152" s="23" t="s">
        <v>499</v>
      </c>
      <c r="I152" s="21" t="s">
        <v>971</v>
      </c>
      <c r="J152" s="23" t="s">
        <v>499</v>
      </c>
      <c r="K152" s="23" t="s">
        <v>510</v>
      </c>
      <c r="L152" s="23" t="s">
        <v>515</v>
      </c>
      <c r="M152" s="25" t="s">
        <v>48</v>
      </c>
      <c r="N152" s="23" t="s">
        <v>43</v>
      </c>
      <c r="O152" s="23" t="s">
        <v>44</v>
      </c>
      <c r="P152" s="23">
        <v>0</v>
      </c>
      <c r="Q152" s="42">
        <v>0</v>
      </c>
      <c r="R152" s="149" t="s">
        <v>1027</v>
      </c>
      <c r="S152" s="23" t="s">
        <v>49</v>
      </c>
      <c r="T152" s="136">
        <v>0.01</v>
      </c>
      <c r="U152" s="93">
        <v>0.75</v>
      </c>
      <c r="V152" s="125">
        <v>1</v>
      </c>
      <c r="W152" s="53">
        <v>2.3800000000000002E-2</v>
      </c>
      <c r="X152" s="53">
        <v>2.3800000000000002E-2</v>
      </c>
      <c r="Y152" s="23" t="s">
        <v>46</v>
      </c>
      <c r="Z152" s="53">
        <v>2.3800000000000002E-2</v>
      </c>
      <c r="AA152" s="23">
        <v>0</v>
      </c>
      <c r="AB152" s="126">
        <f t="shared" si="37"/>
        <v>0</v>
      </c>
      <c r="AC152" s="7">
        <f t="shared" si="38"/>
        <v>0</v>
      </c>
      <c r="AD152" s="53">
        <v>2.3800000000000002E-2</v>
      </c>
      <c r="AE152" s="22">
        <v>0</v>
      </c>
      <c r="AF152" s="5">
        <f t="shared" si="42"/>
        <v>0</v>
      </c>
      <c r="AG152" s="7">
        <f t="shared" si="47"/>
        <v>0</v>
      </c>
      <c r="AH152" s="53">
        <v>2.3800000000000002E-2</v>
      </c>
      <c r="AI152" s="109">
        <v>0.03</v>
      </c>
      <c r="AJ152" s="5">
        <f t="shared" si="41"/>
        <v>1.2605042016806722</v>
      </c>
      <c r="AK152" s="7" t="s">
        <v>706</v>
      </c>
      <c r="AL152" s="181">
        <v>2.3800000000000002E-2</v>
      </c>
      <c r="AM152" s="183">
        <v>0.02</v>
      </c>
      <c r="AN152" s="111">
        <f t="shared" si="43"/>
        <v>0.84033613445378152</v>
      </c>
      <c r="AO152" s="7">
        <f t="shared" si="44"/>
        <v>0</v>
      </c>
      <c r="AP152" s="22">
        <f t="shared" si="48"/>
        <v>0.05</v>
      </c>
      <c r="AQ152" s="6">
        <f t="shared" si="45"/>
        <v>2.1008403361344539</v>
      </c>
      <c r="AR152" s="7" t="str">
        <f t="shared" si="46"/>
        <v>Rojo</v>
      </c>
      <c r="AS152" s="41"/>
    </row>
    <row r="153" spans="1:45" ht="71.25" x14ac:dyDescent="0.25">
      <c r="A153" s="4" t="s">
        <v>39</v>
      </c>
      <c r="B153" s="4">
        <v>2025</v>
      </c>
      <c r="C153" s="26" t="s">
        <v>1032</v>
      </c>
      <c r="D153" s="25" t="s">
        <v>233</v>
      </c>
      <c r="E153" s="25" t="s">
        <v>416</v>
      </c>
      <c r="F153" s="25" t="s">
        <v>495</v>
      </c>
      <c r="G153" s="210"/>
      <c r="H153" s="23" t="s">
        <v>998</v>
      </c>
      <c r="I153" s="21" t="s">
        <v>972</v>
      </c>
      <c r="J153" s="23" t="s">
        <v>998</v>
      </c>
      <c r="K153" s="23" t="s">
        <v>463</v>
      </c>
      <c r="L153" s="23" t="s">
        <v>486</v>
      </c>
      <c r="M153" s="25" t="s">
        <v>48</v>
      </c>
      <c r="N153" s="23" t="s">
        <v>219</v>
      </c>
      <c r="O153" s="23" t="s">
        <v>50</v>
      </c>
      <c r="P153" s="23">
        <v>0</v>
      </c>
      <c r="Q153" s="42">
        <v>0</v>
      </c>
      <c r="R153" s="149" t="s">
        <v>488</v>
      </c>
      <c r="S153" s="23" t="s">
        <v>45</v>
      </c>
      <c r="T153" s="136">
        <v>0.01</v>
      </c>
      <c r="U153" s="93">
        <v>0.75</v>
      </c>
      <c r="V153" s="125">
        <v>1</v>
      </c>
      <c r="W153" s="132">
        <v>21600</v>
      </c>
      <c r="X153" s="132">
        <v>21600</v>
      </c>
      <c r="Y153" s="23" t="s">
        <v>490</v>
      </c>
      <c r="Z153" s="132">
        <v>21600</v>
      </c>
      <c r="AA153" s="23">
        <v>0</v>
      </c>
      <c r="AB153" s="126">
        <f t="shared" si="37"/>
        <v>0</v>
      </c>
      <c r="AC153" s="7">
        <f t="shared" si="38"/>
        <v>0</v>
      </c>
      <c r="AD153" s="132">
        <v>21600</v>
      </c>
      <c r="AE153" s="22">
        <v>0</v>
      </c>
      <c r="AF153" s="5">
        <f t="shared" si="42"/>
        <v>0</v>
      </c>
      <c r="AG153" s="7">
        <f t="shared" si="47"/>
        <v>0</v>
      </c>
      <c r="AH153" s="132">
        <v>21600</v>
      </c>
      <c r="AI153" s="22">
        <v>0</v>
      </c>
      <c r="AJ153" s="5">
        <f t="shared" si="41"/>
        <v>0</v>
      </c>
      <c r="AK153" s="7">
        <f t="shared" si="36"/>
        <v>0</v>
      </c>
      <c r="AL153" s="178">
        <v>21600</v>
      </c>
      <c r="AM153" s="184">
        <v>0</v>
      </c>
      <c r="AN153" s="111">
        <f t="shared" si="43"/>
        <v>0</v>
      </c>
      <c r="AO153" s="7">
        <f t="shared" si="44"/>
        <v>0</v>
      </c>
      <c r="AP153" s="22">
        <f t="shared" si="48"/>
        <v>0</v>
      </c>
      <c r="AQ153" s="6">
        <f t="shared" si="45"/>
        <v>0</v>
      </c>
      <c r="AR153" s="7">
        <f t="shared" si="46"/>
        <v>0</v>
      </c>
      <c r="AS153" s="41"/>
    </row>
    <row r="154" spans="1:45" ht="71.25" x14ac:dyDescent="0.25">
      <c r="A154" s="4" t="s">
        <v>39</v>
      </c>
      <c r="B154" s="4">
        <v>2025</v>
      </c>
      <c r="C154" s="26" t="s">
        <v>1032</v>
      </c>
      <c r="D154" s="25" t="s">
        <v>233</v>
      </c>
      <c r="E154" s="25" t="s">
        <v>416</v>
      </c>
      <c r="F154" s="25" t="s">
        <v>495</v>
      </c>
      <c r="G154" s="47" t="s">
        <v>1010</v>
      </c>
      <c r="H154" s="23" t="s">
        <v>500</v>
      </c>
      <c r="I154" s="21" t="s">
        <v>973</v>
      </c>
      <c r="J154" s="23" t="s">
        <v>500</v>
      </c>
      <c r="K154" s="23" t="s">
        <v>511</v>
      </c>
      <c r="L154" s="23" t="s">
        <v>516</v>
      </c>
      <c r="M154" s="25" t="s">
        <v>48</v>
      </c>
      <c r="N154" s="23" t="s">
        <v>219</v>
      </c>
      <c r="O154" s="23" t="s">
        <v>44</v>
      </c>
      <c r="P154" s="23">
        <v>0</v>
      </c>
      <c r="Q154" s="42">
        <v>0</v>
      </c>
      <c r="R154" s="149" t="s">
        <v>1027</v>
      </c>
      <c r="S154" s="23" t="s">
        <v>45</v>
      </c>
      <c r="T154" s="136">
        <v>0.01</v>
      </c>
      <c r="U154" s="93">
        <v>0.75</v>
      </c>
      <c r="V154" s="125">
        <v>1</v>
      </c>
      <c r="W154" s="132">
        <v>1</v>
      </c>
      <c r="X154" s="132">
        <v>1</v>
      </c>
      <c r="Y154" s="23" t="s">
        <v>519</v>
      </c>
      <c r="Z154" s="132">
        <v>1</v>
      </c>
      <c r="AA154" s="23">
        <v>0</v>
      </c>
      <c r="AB154" s="126">
        <f t="shared" si="37"/>
        <v>0</v>
      </c>
      <c r="AC154" s="7">
        <f t="shared" si="38"/>
        <v>0</v>
      </c>
      <c r="AD154" s="132">
        <v>1</v>
      </c>
      <c r="AE154" s="22">
        <v>0</v>
      </c>
      <c r="AF154" s="5">
        <f t="shared" si="42"/>
        <v>0</v>
      </c>
      <c r="AG154" s="7">
        <f t="shared" si="47"/>
        <v>0</v>
      </c>
      <c r="AH154" s="132">
        <v>1</v>
      </c>
      <c r="AI154" s="22">
        <v>1</v>
      </c>
      <c r="AJ154" s="5">
        <f t="shared" si="41"/>
        <v>1</v>
      </c>
      <c r="AK154" s="7" t="str">
        <f t="shared" si="36"/>
        <v>Verde</v>
      </c>
      <c r="AL154" s="178">
        <v>1</v>
      </c>
      <c r="AM154" s="25">
        <v>1</v>
      </c>
      <c r="AN154" s="111">
        <f t="shared" si="43"/>
        <v>1</v>
      </c>
      <c r="AO154" s="7" t="str">
        <f t="shared" si="44"/>
        <v>Verde</v>
      </c>
      <c r="AP154" s="22">
        <f t="shared" si="48"/>
        <v>2</v>
      </c>
      <c r="AQ154" s="6">
        <f t="shared" si="45"/>
        <v>2</v>
      </c>
      <c r="AR154" s="7" t="str">
        <f t="shared" si="46"/>
        <v>Rojo</v>
      </c>
      <c r="AS154" s="41"/>
    </row>
    <row r="155" spans="1:45" ht="85.5" x14ac:dyDescent="0.25">
      <c r="A155" s="4" t="s">
        <v>39</v>
      </c>
      <c r="B155" s="4">
        <v>2025</v>
      </c>
      <c r="C155" s="26" t="s">
        <v>1032</v>
      </c>
      <c r="D155" s="25" t="s">
        <v>233</v>
      </c>
      <c r="E155" s="25" t="s">
        <v>416</v>
      </c>
      <c r="F155" s="25" t="s">
        <v>495</v>
      </c>
      <c r="G155" s="47" t="s">
        <v>1011</v>
      </c>
      <c r="H155" s="23" t="s">
        <v>440</v>
      </c>
      <c r="I155" s="21" t="s">
        <v>974</v>
      </c>
      <c r="J155" s="23" t="s">
        <v>440</v>
      </c>
      <c r="K155" s="23" t="s">
        <v>464</v>
      </c>
      <c r="L155" s="23" t="s">
        <v>487</v>
      </c>
      <c r="M155" s="25" t="s">
        <v>48</v>
      </c>
      <c r="N155" s="23" t="s">
        <v>219</v>
      </c>
      <c r="O155" s="23" t="s">
        <v>44</v>
      </c>
      <c r="P155" s="23">
        <v>0</v>
      </c>
      <c r="Q155" s="42">
        <v>0</v>
      </c>
      <c r="R155" s="149" t="s">
        <v>1028</v>
      </c>
      <c r="S155" s="23" t="s">
        <v>45</v>
      </c>
      <c r="T155" s="136">
        <v>0.01</v>
      </c>
      <c r="U155" s="93">
        <v>0.75</v>
      </c>
      <c r="V155" s="125">
        <v>1</v>
      </c>
      <c r="W155" s="23">
        <v>8</v>
      </c>
      <c r="X155" s="23">
        <v>8</v>
      </c>
      <c r="Y155" s="23" t="s">
        <v>494</v>
      </c>
      <c r="Z155" s="23">
        <v>8</v>
      </c>
      <c r="AA155" s="23">
        <v>0</v>
      </c>
      <c r="AB155" s="126">
        <f t="shared" si="37"/>
        <v>0</v>
      </c>
      <c r="AC155" s="7">
        <f t="shared" si="38"/>
        <v>0</v>
      </c>
      <c r="AD155" s="23">
        <v>8</v>
      </c>
      <c r="AE155" s="22">
        <v>0</v>
      </c>
      <c r="AF155" s="5">
        <f t="shared" si="42"/>
        <v>0</v>
      </c>
      <c r="AG155" s="7">
        <f t="shared" si="47"/>
        <v>0</v>
      </c>
      <c r="AH155" s="23">
        <v>8</v>
      </c>
      <c r="AI155" s="22">
        <v>0</v>
      </c>
      <c r="AJ155" s="5">
        <f t="shared" si="41"/>
        <v>0</v>
      </c>
      <c r="AK155" s="7">
        <f t="shared" si="36"/>
        <v>0</v>
      </c>
      <c r="AL155" s="50">
        <v>8</v>
      </c>
      <c r="AM155" s="25">
        <v>0</v>
      </c>
      <c r="AN155" s="111">
        <f t="shared" si="43"/>
        <v>0</v>
      </c>
      <c r="AO155" s="7">
        <f t="shared" si="44"/>
        <v>0</v>
      </c>
      <c r="AP155" s="22">
        <f t="shared" si="48"/>
        <v>0</v>
      </c>
      <c r="AQ155" s="6">
        <f t="shared" si="45"/>
        <v>0</v>
      </c>
      <c r="AR155" s="7">
        <f t="shared" si="46"/>
        <v>0</v>
      </c>
      <c r="AS155" s="41"/>
    </row>
    <row r="156" spans="1:45" ht="199.5" customHeight="1" x14ac:dyDescent="0.25">
      <c r="A156" s="143" t="s">
        <v>39</v>
      </c>
      <c r="B156" s="143">
        <v>2025</v>
      </c>
      <c r="C156" s="26" t="s">
        <v>1032</v>
      </c>
      <c r="D156" s="144" t="s">
        <v>233</v>
      </c>
      <c r="E156" s="144" t="s">
        <v>234</v>
      </c>
      <c r="F156" s="144" t="s">
        <v>235</v>
      </c>
      <c r="G156" s="145" t="s">
        <v>40</v>
      </c>
      <c r="H156" s="144" t="s">
        <v>236</v>
      </c>
      <c r="I156" s="146" t="s">
        <v>975</v>
      </c>
      <c r="J156" s="144" t="s">
        <v>237</v>
      </c>
      <c r="K156" s="144" t="s">
        <v>238</v>
      </c>
      <c r="L156" s="144" t="s">
        <v>239</v>
      </c>
      <c r="M156" s="144" t="s">
        <v>42</v>
      </c>
      <c r="N156" s="145" t="s">
        <v>219</v>
      </c>
      <c r="O156" s="144" t="s">
        <v>50</v>
      </c>
      <c r="P156" s="145">
        <v>80</v>
      </c>
      <c r="Q156" s="145">
        <v>2024</v>
      </c>
      <c r="R156" s="144" t="s">
        <v>241</v>
      </c>
      <c r="S156" s="145" t="s">
        <v>45</v>
      </c>
      <c r="T156" s="94">
        <v>0.01</v>
      </c>
      <c r="U156" s="93">
        <v>0.75</v>
      </c>
      <c r="V156" s="19">
        <v>1</v>
      </c>
      <c r="W156" s="55">
        <v>20</v>
      </c>
      <c r="X156" s="55">
        <v>20</v>
      </c>
      <c r="Y156" s="55" t="s">
        <v>366</v>
      </c>
      <c r="Z156" s="55">
        <v>50</v>
      </c>
      <c r="AA156" s="55">
        <v>0</v>
      </c>
      <c r="AB156" s="126">
        <f>IF(AA156=0,0,IFERROR(AA156/Z156,""))</f>
        <v>0</v>
      </c>
      <c r="AC156" s="7">
        <f t="shared" ref="AC156:AC165" si="49">IF(AB156="","",IF(AB156&gt;1.3,"Rojo",IF($S156="Ascendente",IF(AND(AB156=0,AB156=0),0,IF(AND(AB156&lt;=$T156,AB156&gt;0),"Rojo",IF(AND(AB156&gt;$T156,AB156&lt;=$U156),"Amarillo",IF(AND(AB156&gt;$U156,AB156&lt;=$V156),"Verde")))),IF($S156="Descendente",IF(AND(AB156&gt;=$V156,AB156&lt;$U156),"Verde",IF(AND(AB156&gt;=$U156,AB156&lt;$T156),"Amarillo",IF(AND(AB156&gt;=$T156,AB156&gt;1.3),"Rojo",0)))))))</f>
        <v>0</v>
      </c>
      <c r="AD156" s="55">
        <v>50</v>
      </c>
      <c r="AE156" s="22">
        <v>0</v>
      </c>
      <c r="AF156" s="5">
        <f t="shared" si="42"/>
        <v>0</v>
      </c>
      <c r="AG156" s="7">
        <f t="shared" si="47"/>
        <v>0</v>
      </c>
      <c r="AH156" s="55">
        <v>50</v>
      </c>
      <c r="AI156" s="24">
        <v>0</v>
      </c>
      <c r="AJ156" s="5">
        <f t="shared" si="41"/>
        <v>0</v>
      </c>
      <c r="AK156" s="7">
        <f t="shared" si="36"/>
        <v>0</v>
      </c>
      <c r="AL156" s="100">
        <v>50</v>
      </c>
      <c r="AM156" s="55">
        <v>0</v>
      </c>
      <c r="AN156" s="111">
        <f t="shared" si="43"/>
        <v>0</v>
      </c>
      <c r="AO156" s="7">
        <f t="shared" si="44"/>
        <v>0</v>
      </c>
      <c r="AP156" s="22">
        <f>AM156+AI156+AE156+AA156</f>
        <v>0</v>
      </c>
      <c r="AQ156" s="6">
        <f t="shared" si="45"/>
        <v>0</v>
      </c>
      <c r="AR156" s="7">
        <f t="shared" si="46"/>
        <v>0</v>
      </c>
      <c r="AS156" s="41"/>
    </row>
    <row r="157" spans="1:45" ht="127.5" customHeight="1" x14ac:dyDescent="0.25">
      <c r="A157" s="4" t="s">
        <v>39</v>
      </c>
      <c r="B157" s="4">
        <v>2025</v>
      </c>
      <c r="C157" s="26" t="s">
        <v>1032</v>
      </c>
      <c r="D157" s="21" t="s">
        <v>233</v>
      </c>
      <c r="E157" s="21" t="s">
        <v>234</v>
      </c>
      <c r="F157" s="21" t="s">
        <v>235</v>
      </c>
      <c r="G157" s="22" t="s">
        <v>135</v>
      </c>
      <c r="H157" s="21" t="s">
        <v>368</v>
      </c>
      <c r="I157" s="119" t="s">
        <v>976</v>
      </c>
      <c r="J157" s="21" t="s">
        <v>367</v>
      </c>
      <c r="K157" s="21" t="s">
        <v>370</v>
      </c>
      <c r="L157" s="21" t="s">
        <v>369</v>
      </c>
      <c r="M157" s="21" t="s">
        <v>42</v>
      </c>
      <c r="N157" s="22" t="s">
        <v>219</v>
      </c>
      <c r="O157" s="21" t="s">
        <v>50</v>
      </c>
      <c r="P157" s="22">
        <v>111</v>
      </c>
      <c r="Q157" s="22">
        <v>2024</v>
      </c>
      <c r="R157" s="21" t="s">
        <v>240</v>
      </c>
      <c r="S157" s="22" t="s">
        <v>45</v>
      </c>
      <c r="T157" s="94">
        <v>0.01</v>
      </c>
      <c r="U157" s="93">
        <v>0.75</v>
      </c>
      <c r="V157" s="19">
        <v>1</v>
      </c>
      <c r="W157" s="42">
        <v>129</v>
      </c>
      <c r="X157" s="42">
        <v>81</v>
      </c>
      <c r="Y157" s="42" t="s">
        <v>371</v>
      </c>
      <c r="Z157" s="42">
        <f>W157/4</f>
        <v>32.25</v>
      </c>
      <c r="AA157" s="42">
        <v>31</v>
      </c>
      <c r="AB157" s="92">
        <f>AA157/Z157</f>
        <v>0.96124031007751942</v>
      </c>
      <c r="AC157" s="7" t="str">
        <f t="shared" si="49"/>
        <v>Verde</v>
      </c>
      <c r="AD157" s="42">
        <v>32.25</v>
      </c>
      <c r="AE157" s="22">
        <v>31</v>
      </c>
      <c r="AF157" s="5">
        <f t="shared" si="42"/>
        <v>0.96124031007751942</v>
      </c>
      <c r="AG157" s="7" t="str">
        <f t="shared" si="47"/>
        <v>Verde</v>
      </c>
      <c r="AH157" s="42">
        <v>32.25</v>
      </c>
      <c r="AI157" s="23">
        <v>26</v>
      </c>
      <c r="AJ157" s="5">
        <f t="shared" si="41"/>
        <v>0.80620155038759689</v>
      </c>
      <c r="AK157" s="7" t="str">
        <f t="shared" si="36"/>
        <v>Verde</v>
      </c>
      <c r="AL157" s="107">
        <v>32.25</v>
      </c>
      <c r="AM157" s="25">
        <v>22</v>
      </c>
      <c r="AN157" s="111">
        <f t="shared" si="43"/>
        <v>0.68217054263565891</v>
      </c>
      <c r="AO157" s="7" t="str">
        <f t="shared" si="44"/>
        <v>Amarillo</v>
      </c>
      <c r="AP157" s="22">
        <f>AM157+AI157+AE157+AA157</f>
        <v>110</v>
      </c>
      <c r="AQ157" s="6">
        <f t="shared" si="45"/>
        <v>1.3580246913580247</v>
      </c>
      <c r="AR157" s="7" t="str">
        <f t="shared" si="46"/>
        <v>Rojo</v>
      </c>
      <c r="AS157" s="41"/>
    </row>
    <row r="158" spans="1:45" ht="176.25" customHeight="1" x14ac:dyDescent="0.25">
      <c r="A158" s="4" t="s">
        <v>39</v>
      </c>
      <c r="B158" s="4">
        <v>2025</v>
      </c>
      <c r="C158" s="26" t="s">
        <v>1032</v>
      </c>
      <c r="D158" s="21" t="s">
        <v>233</v>
      </c>
      <c r="E158" s="21" t="s">
        <v>234</v>
      </c>
      <c r="F158" s="21" t="s">
        <v>235</v>
      </c>
      <c r="G158" s="22" t="s">
        <v>136</v>
      </c>
      <c r="H158" s="21" t="s">
        <v>236</v>
      </c>
      <c r="I158" s="119" t="s">
        <v>977</v>
      </c>
      <c r="J158" s="23" t="s">
        <v>372</v>
      </c>
      <c r="K158" s="23" t="s">
        <v>382</v>
      </c>
      <c r="L158" s="23" t="s">
        <v>392</v>
      </c>
      <c r="M158" s="22" t="s">
        <v>48</v>
      </c>
      <c r="N158" s="23" t="s">
        <v>402</v>
      </c>
      <c r="O158" s="21" t="s">
        <v>50</v>
      </c>
      <c r="P158" s="23">
        <v>15</v>
      </c>
      <c r="Q158" s="22">
        <v>2024</v>
      </c>
      <c r="R158" s="21" t="s">
        <v>240</v>
      </c>
      <c r="S158" s="23" t="s">
        <v>45</v>
      </c>
      <c r="T158" s="94">
        <v>0.01</v>
      </c>
      <c r="U158" s="93">
        <v>0.75</v>
      </c>
      <c r="V158" s="19">
        <v>1</v>
      </c>
      <c r="W158" s="23">
        <v>35</v>
      </c>
      <c r="X158" s="23">
        <v>25</v>
      </c>
      <c r="Y158" s="23" t="s">
        <v>371</v>
      </c>
      <c r="Z158" s="42">
        <f t="shared" ref="Z158:Z167" si="50">W158/4</f>
        <v>8.75</v>
      </c>
      <c r="AA158" s="23">
        <v>10</v>
      </c>
      <c r="AB158" s="92">
        <f t="shared" ref="AB158:AB167" si="51">AA158/Z158</f>
        <v>1.1428571428571428</v>
      </c>
      <c r="AC158" s="7" t="s">
        <v>706</v>
      </c>
      <c r="AD158" s="42">
        <v>8.75</v>
      </c>
      <c r="AE158" s="22">
        <v>8</v>
      </c>
      <c r="AF158" s="5">
        <f t="shared" si="42"/>
        <v>0.91428571428571426</v>
      </c>
      <c r="AG158" s="7" t="str">
        <f t="shared" si="47"/>
        <v>Verde</v>
      </c>
      <c r="AH158" s="42">
        <v>8.75</v>
      </c>
      <c r="AI158" s="23">
        <v>10</v>
      </c>
      <c r="AJ158" s="5">
        <f t="shared" si="41"/>
        <v>1.1428571428571428</v>
      </c>
      <c r="AK158" s="7" t="s">
        <v>706</v>
      </c>
      <c r="AL158" s="107">
        <v>8.75</v>
      </c>
      <c r="AM158" s="25">
        <v>7</v>
      </c>
      <c r="AN158" s="111">
        <f t="shared" si="43"/>
        <v>0.8</v>
      </c>
      <c r="AO158" s="7" t="str">
        <f t="shared" si="44"/>
        <v>Verde</v>
      </c>
      <c r="AP158" s="22">
        <f>AM158+AI158+AE158+AA158</f>
        <v>35</v>
      </c>
      <c r="AQ158" s="6">
        <f t="shared" si="45"/>
        <v>1.4</v>
      </c>
      <c r="AR158" s="7" t="str">
        <f t="shared" si="46"/>
        <v>Rojo</v>
      </c>
      <c r="AS158" s="41"/>
    </row>
    <row r="159" spans="1:45" ht="166.5" customHeight="1" x14ac:dyDescent="0.25">
      <c r="A159" s="4" t="s">
        <v>39</v>
      </c>
      <c r="B159" s="4">
        <v>2025</v>
      </c>
      <c r="C159" s="26" t="s">
        <v>1032</v>
      </c>
      <c r="D159" s="21" t="s">
        <v>233</v>
      </c>
      <c r="E159" s="21" t="s">
        <v>234</v>
      </c>
      <c r="F159" s="21" t="s">
        <v>235</v>
      </c>
      <c r="G159" s="22" t="s">
        <v>137</v>
      </c>
      <c r="H159" s="21" t="s">
        <v>236</v>
      </c>
      <c r="I159" s="119" t="s">
        <v>978</v>
      </c>
      <c r="J159" s="23" t="s">
        <v>373</v>
      </c>
      <c r="K159" s="23" t="s">
        <v>383</v>
      </c>
      <c r="L159" s="23" t="s">
        <v>393</v>
      </c>
      <c r="M159" s="22" t="s">
        <v>48</v>
      </c>
      <c r="N159" s="23" t="s">
        <v>402</v>
      </c>
      <c r="O159" s="21" t="s">
        <v>50</v>
      </c>
      <c r="P159" s="23">
        <v>4</v>
      </c>
      <c r="Q159" s="22">
        <v>2024</v>
      </c>
      <c r="R159" s="21" t="s">
        <v>240</v>
      </c>
      <c r="S159" s="23" t="s">
        <v>45</v>
      </c>
      <c r="T159" s="94">
        <v>0.01</v>
      </c>
      <c r="U159" s="93">
        <v>0.75</v>
      </c>
      <c r="V159" s="19">
        <v>1</v>
      </c>
      <c r="W159" s="23">
        <v>5</v>
      </c>
      <c r="X159" s="23">
        <v>5</v>
      </c>
      <c r="Y159" s="23" t="s">
        <v>371</v>
      </c>
      <c r="Z159" s="42">
        <f t="shared" si="50"/>
        <v>1.25</v>
      </c>
      <c r="AA159" s="23">
        <v>0</v>
      </c>
      <c r="AB159" s="92">
        <f t="shared" si="51"/>
        <v>0</v>
      </c>
      <c r="AC159" s="7">
        <f t="shared" si="49"/>
        <v>0</v>
      </c>
      <c r="AD159" s="42">
        <v>1.25</v>
      </c>
      <c r="AE159" s="22">
        <v>1</v>
      </c>
      <c r="AF159" s="5">
        <f t="shared" si="42"/>
        <v>0.8</v>
      </c>
      <c r="AG159" s="7" t="str">
        <f t="shared" si="47"/>
        <v>Verde</v>
      </c>
      <c r="AH159" s="42">
        <v>1.25</v>
      </c>
      <c r="AI159" s="23">
        <v>1</v>
      </c>
      <c r="AJ159" s="5">
        <f t="shared" si="41"/>
        <v>0.8</v>
      </c>
      <c r="AK159" s="7" t="str">
        <f t="shared" si="36"/>
        <v>Verde</v>
      </c>
      <c r="AL159" s="107">
        <v>1.25</v>
      </c>
      <c r="AM159" s="25">
        <v>0</v>
      </c>
      <c r="AN159" s="111">
        <f t="shared" si="43"/>
        <v>0</v>
      </c>
      <c r="AO159" s="7">
        <f t="shared" si="44"/>
        <v>0</v>
      </c>
      <c r="AP159" s="22">
        <f>AM159+AI159+AE159+AA159</f>
        <v>2</v>
      </c>
      <c r="AQ159" s="6">
        <f t="shared" si="45"/>
        <v>0.4</v>
      </c>
      <c r="AR159" s="7" t="str">
        <f t="shared" si="46"/>
        <v>Amarillo</v>
      </c>
      <c r="AS159" s="41"/>
    </row>
    <row r="160" spans="1:45" ht="101.25" customHeight="1" x14ac:dyDescent="0.25">
      <c r="A160" s="4" t="s">
        <v>39</v>
      </c>
      <c r="B160" s="4">
        <v>2025</v>
      </c>
      <c r="C160" s="26" t="s">
        <v>1032</v>
      </c>
      <c r="D160" s="21" t="s">
        <v>233</v>
      </c>
      <c r="E160" s="21" t="s">
        <v>234</v>
      </c>
      <c r="F160" s="21" t="s">
        <v>235</v>
      </c>
      <c r="G160" s="22" t="s">
        <v>138</v>
      </c>
      <c r="H160" s="21" t="s">
        <v>236</v>
      </c>
      <c r="I160" s="119" t="s">
        <v>979</v>
      </c>
      <c r="J160" s="23" t="s">
        <v>374</v>
      </c>
      <c r="K160" s="23" t="s">
        <v>384</v>
      </c>
      <c r="L160" s="23" t="s">
        <v>394</v>
      </c>
      <c r="M160" s="22" t="s">
        <v>48</v>
      </c>
      <c r="N160" s="23" t="s">
        <v>402</v>
      </c>
      <c r="O160" s="21" t="s">
        <v>50</v>
      </c>
      <c r="P160" s="23">
        <v>5</v>
      </c>
      <c r="Q160" s="22">
        <v>2024</v>
      </c>
      <c r="R160" s="21" t="s">
        <v>240</v>
      </c>
      <c r="S160" s="23" t="s">
        <v>45</v>
      </c>
      <c r="T160" s="94">
        <v>0.01</v>
      </c>
      <c r="U160" s="93">
        <v>0.75</v>
      </c>
      <c r="V160" s="19">
        <v>1</v>
      </c>
      <c r="W160" s="23">
        <v>15</v>
      </c>
      <c r="X160" s="23">
        <v>15</v>
      </c>
      <c r="Y160" s="23" t="s">
        <v>371</v>
      </c>
      <c r="Z160" s="42">
        <f t="shared" si="50"/>
        <v>3.75</v>
      </c>
      <c r="AA160" s="23">
        <v>8</v>
      </c>
      <c r="AB160" s="92">
        <f t="shared" si="51"/>
        <v>2.1333333333333333</v>
      </c>
      <c r="AC160" s="7" t="str">
        <f t="shared" si="49"/>
        <v>Rojo</v>
      </c>
      <c r="AD160" s="42">
        <v>3.75</v>
      </c>
      <c r="AE160" s="22">
        <v>5</v>
      </c>
      <c r="AF160" s="5">
        <f t="shared" si="42"/>
        <v>1.3333333333333333</v>
      </c>
      <c r="AG160" s="7" t="str">
        <f t="shared" si="47"/>
        <v>Rojo</v>
      </c>
      <c r="AH160" s="42">
        <v>3.75</v>
      </c>
      <c r="AI160" s="23">
        <v>7</v>
      </c>
      <c r="AJ160" s="5">
        <f t="shared" si="41"/>
        <v>1.8666666666666667</v>
      </c>
      <c r="AK160" s="7" t="str">
        <f t="shared" si="36"/>
        <v>Rojo</v>
      </c>
      <c r="AL160" s="107">
        <v>3.75</v>
      </c>
      <c r="AM160" s="25">
        <v>3</v>
      </c>
      <c r="AN160" s="111">
        <f t="shared" si="43"/>
        <v>0.8</v>
      </c>
      <c r="AO160" s="7" t="str">
        <f t="shared" si="44"/>
        <v>Verde</v>
      </c>
      <c r="AP160" s="22">
        <f t="shared" ref="AP160:AP167" si="52">AM160+AI160+AE160+AA160</f>
        <v>23</v>
      </c>
      <c r="AQ160" s="6">
        <f t="shared" si="45"/>
        <v>1.5333333333333334</v>
      </c>
      <c r="AR160" s="7" t="str">
        <f t="shared" si="46"/>
        <v>Rojo</v>
      </c>
      <c r="AS160" s="41"/>
    </row>
    <row r="161" spans="1:45" ht="139.5" customHeight="1" x14ac:dyDescent="0.25">
      <c r="A161" s="4" t="s">
        <v>39</v>
      </c>
      <c r="B161" s="4">
        <v>2025</v>
      </c>
      <c r="C161" s="26" t="s">
        <v>1032</v>
      </c>
      <c r="D161" s="21" t="s">
        <v>233</v>
      </c>
      <c r="E161" s="21" t="s">
        <v>234</v>
      </c>
      <c r="F161" s="21" t="s">
        <v>235</v>
      </c>
      <c r="G161" s="22" t="s">
        <v>229</v>
      </c>
      <c r="H161" s="21" t="s">
        <v>236</v>
      </c>
      <c r="I161" s="119" t="s">
        <v>980</v>
      </c>
      <c r="J161" s="23" t="s">
        <v>375</v>
      </c>
      <c r="K161" s="23" t="s">
        <v>385</v>
      </c>
      <c r="L161" s="23" t="s">
        <v>395</v>
      </c>
      <c r="M161" s="22" t="s">
        <v>48</v>
      </c>
      <c r="N161" s="23" t="s">
        <v>43</v>
      </c>
      <c r="O161" s="21" t="s">
        <v>50</v>
      </c>
      <c r="P161" s="23">
        <v>6</v>
      </c>
      <c r="Q161" s="22">
        <v>2024</v>
      </c>
      <c r="R161" s="21" t="s">
        <v>240</v>
      </c>
      <c r="S161" s="23" t="s">
        <v>45</v>
      </c>
      <c r="T161" s="94">
        <v>0.01</v>
      </c>
      <c r="U161" s="93">
        <v>0.75</v>
      </c>
      <c r="V161" s="19">
        <v>1</v>
      </c>
      <c r="W161" s="23">
        <v>15</v>
      </c>
      <c r="X161" s="23">
        <v>12</v>
      </c>
      <c r="Y161" s="23" t="s">
        <v>371</v>
      </c>
      <c r="Z161" s="42">
        <f t="shared" si="50"/>
        <v>3.75</v>
      </c>
      <c r="AA161" s="23">
        <v>3</v>
      </c>
      <c r="AB161" s="92">
        <f t="shared" si="51"/>
        <v>0.8</v>
      </c>
      <c r="AC161" s="7" t="str">
        <f t="shared" si="49"/>
        <v>Verde</v>
      </c>
      <c r="AD161" s="42">
        <v>3.75</v>
      </c>
      <c r="AE161" s="22">
        <v>2</v>
      </c>
      <c r="AF161" s="5">
        <f t="shared" si="42"/>
        <v>0.53333333333333333</v>
      </c>
      <c r="AG161" s="7" t="str">
        <f t="shared" si="47"/>
        <v>Amarillo</v>
      </c>
      <c r="AH161" s="42">
        <v>3.75</v>
      </c>
      <c r="AI161" s="23">
        <v>2</v>
      </c>
      <c r="AJ161" s="5">
        <f t="shared" si="41"/>
        <v>0.53333333333333333</v>
      </c>
      <c r="AK161" s="7" t="str">
        <f t="shared" si="36"/>
        <v>Amarillo</v>
      </c>
      <c r="AL161" s="107">
        <v>3.75</v>
      </c>
      <c r="AM161" s="25">
        <v>4</v>
      </c>
      <c r="AN161" s="111">
        <f t="shared" si="43"/>
        <v>1.0666666666666667</v>
      </c>
      <c r="AO161" s="7" t="b">
        <f t="shared" si="44"/>
        <v>0</v>
      </c>
      <c r="AP161" s="22">
        <f t="shared" si="52"/>
        <v>11</v>
      </c>
      <c r="AQ161" s="6">
        <f t="shared" si="45"/>
        <v>0.91666666666666663</v>
      </c>
      <c r="AR161" s="7" t="str">
        <f t="shared" si="46"/>
        <v>Verde</v>
      </c>
      <c r="AS161" s="41"/>
    </row>
    <row r="162" spans="1:45" ht="118.5" customHeight="1" x14ac:dyDescent="0.25">
      <c r="A162" s="4" t="s">
        <v>39</v>
      </c>
      <c r="B162" s="4">
        <v>2025</v>
      </c>
      <c r="C162" s="26" t="s">
        <v>1032</v>
      </c>
      <c r="D162" s="21" t="s">
        <v>233</v>
      </c>
      <c r="E162" s="21" t="s">
        <v>234</v>
      </c>
      <c r="F162" s="21" t="s">
        <v>235</v>
      </c>
      <c r="G162" s="22" t="s">
        <v>140</v>
      </c>
      <c r="H162" s="21" t="s">
        <v>236</v>
      </c>
      <c r="I162" s="119" t="s">
        <v>981</v>
      </c>
      <c r="J162" s="23" t="s">
        <v>376</v>
      </c>
      <c r="K162" s="23" t="s">
        <v>386</v>
      </c>
      <c r="L162" s="23" t="s">
        <v>396</v>
      </c>
      <c r="M162" s="22" t="s">
        <v>48</v>
      </c>
      <c r="N162" s="23" t="s">
        <v>43</v>
      </c>
      <c r="O162" s="21" t="s">
        <v>50</v>
      </c>
      <c r="P162" s="23">
        <v>96</v>
      </c>
      <c r="Q162" s="22">
        <v>2024</v>
      </c>
      <c r="R162" s="21" t="s">
        <v>240</v>
      </c>
      <c r="S162" s="23" t="s">
        <v>45</v>
      </c>
      <c r="T162" s="94">
        <v>0.01</v>
      </c>
      <c r="U162" s="93">
        <v>0.75</v>
      </c>
      <c r="V162" s="19">
        <v>1</v>
      </c>
      <c r="W162" s="23">
        <v>94</v>
      </c>
      <c r="X162" s="23">
        <v>73</v>
      </c>
      <c r="Y162" s="23" t="s">
        <v>371</v>
      </c>
      <c r="Z162" s="42">
        <f t="shared" si="50"/>
        <v>23.5</v>
      </c>
      <c r="AA162" s="23">
        <v>21</v>
      </c>
      <c r="AB162" s="92">
        <f t="shared" si="51"/>
        <v>0.8936170212765957</v>
      </c>
      <c r="AC162" s="7" t="str">
        <f t="shared" si="49"/>
        <v>Verde</v>
      </c>
      <c r="AD162" s="42">
        <v>23.5</v>
      </c>
      <c r="AE162" s="22">
        <v>23</v>
      </c>
      <c r="AF162" s="5">
        <f t="shared" si="42"/>
        <v>0.97872340425531912</v>
      </c>
      <c r="AG162" s="7" t="str">
        <f t="shared" si="47"/>
        <v>Verde</v>
      </c>
      <c r="AH162" s="42">
        <v>23.5</v>
      </c>
      <c r="AI162" s="23">
        <v>16</v>
      </c>
      <c r="AJ162" s="5">
        <f t="shared" si="41"/>
        <v>0.68085106382978722</v>
      </c>
      <c r="AK162" s="7" t="str">
        <f t="shared" si="36"/>
        <v>Amarillo</v>
      </c>
      <c r="AL162" s="107">
        <v>23.5</v>
      </c>
      <c r="AM162" s="25">
        <v>15</v>
      </c>
      <c r="AN162" s="111">
        <f t="shared" si="43"/>
        <v>0.63829787234042556</v>
      </c>
      <c r="AO162" s="7" t="str">
        <f t="shared" si="44"/>
        <v>Amarillo</v>
      </c>
      <c r="AP162" s="22">
        <f t="shared" si="52"/>
        <v>75</v>
      </c>
      <c r="AQ162" s="6">
        <f t="shared" si="45"/>
        <v>1.0273972602739727</v>
      </c>
      <c r="AR162" s="7" t="s">
        <v>1031</v>
      </c>
      <c r="AS162" s="41"/>
    </row>
    <row r="163" spans="1:45" ht="138.75" customHeight="1" x14ac:dyDescent="0.25">
      <c r="A163" s="4" t="s">
        <v>39</v>
      </c>
      <c r="B163" s="4">
        <v>2025</v>
      </c>
      <c r="C163" s="26" t="s">
        <v>1032</v>
      </c>
      <c r="D163" s="21" t="s">
        <v>233</v>
      </c>
      <c r="E163" s="21" t="s">
        <v>234</v>
      </c>
      <c r="F163" s="21" t="s">
        <v>235</v>
      </c>
      <c r="G163" s="22" t="s">
        <v>139</v>
      </c>
      <c r="H163" s="21" t="s">
        <v>236</v>
      </c>
      <c r="I163" s="119" t="s">
        <v>982</v>
      </c>
      <c r="J163" s="23" t="s">
        <v>377</v>
      </c>
      <c r="K163" s="23" t="s">
        <v>387</v>
      </c>
      <c r="L163" s="23" t="s">
        <v>397</v>
      </c>
      <c r="M163" s="22" t="s">
        <v>48</v>
      </c>
      <c r="N163" s="23" t="s">
        <v>43</v>
      </c>
      <c r="O163" s="21" t="s">
        <v>50</v>
      </c>
      <c r="P163" s="23">
        <v>5</v>
      </c>
      <c r="Q163" s="22">
        <v>2024</v>
      </c>
      <c r="R163" s="21" t="s">
        <v>240</v>
      </c>
      <c r="S163" s="23" t="s">
        <v>45</v>
      </c>
      <c r="T163" s="94">
        <v>0.01</v>
      </c>
      <c r="U163" s="93">
        <v>0.75</v>
      </c>
      <c r="V163" s="19">
        <v>1</v>
      </c>
      <c r="W163" s="23">
        <v>4</v>
      </c>
      <c r="X163" s="23">
        <v>4</v>
      </c>
      <c r="Y163" s="23" t="s">
        <v>371</v>
      </c>
      <c r="Z163" s="42">
        <f t="shared" si="50"/>
        <v>1</v>
      </c>
      <c r="AA163" s="23">
        <v>0</v>
      </c>
      <c r="AB163" s="92">
        <f t="shared" si="51"/>
        <v>0</v>
      </c>
      <c r="AC163" s="7">
        <f t="shared" si="49"/>
        <v>0</v>
      </c>
      <c r="AD163" s="42">
        <v>1</v>
      </c>
      <c r="AE163" s="22">
        <v>2</v>
      </c>
      <c r="AF163" s="5">
        <f t="shared" si="42"/>
        <v>2</v>
      </c>
      <c r="AG163" s="7" t="str">
        <f t="shared" si="47"/>
        <v>Rojo</v>
      </c>
      <c r="AH163" s="42">
        <v>1</v>
      </c>
      <c r="AI163" s="23">
        <v>2</v>
      </c>
      <c r="AJ163" s="5">
        <f t="shared" si="41"/>
        <v>2</v>
      </c>
      <c r="AK163" s="7" t="str">
        <f t="shared" si="36"/>
        <v>Rojo</v>
      </c>
      <c r="AL163" s="107">
        <v>1</v>
      </c>
      <c r="AM163" s="25">
        <v>1</v>
      </c>
      <c r="AN163" s="111">
        <f t="shared" si="43"/>
        <v>1</v>
      </c>
      <c r="AO163" s="7" t="str">
        <f t="shared" si="44"/>
        <v>Verde</v>
      </c>
      <c r="AP163" s="22">
        <f t="shared" si="52"/>
        <v>5</v>
      </c>
      <c r="AQ163" s="6">
        <f t="shared" si="45"/>
        <v>1.25</v>
      </c>
      <c r="AR163" s="7" t="s">
        <v>706</v>
      </c>
      <c r="AS163" s="41"/>
    </row>
    <row r="164" spans="1:45" ht="119.25" customHeight="1" x14ac:dyDescent="0.25">
      <c r="A164" s="4" t="s">
        <v>39</v>
      </c>
      <c r="B164" s="4">
        <v>2025</v>
      </c>
      <c r="C164" s="26" t="s">
        <v>1032</v>
      </c>
      <c r="D164" s="21" t="s">
        <v>233</v>
      </c>
      <c r="E164" s="21" t="s">
        <v>234</v>
      </c>
      <c r="F164" s="21" t="s">
        <v>235</v>
      </c>
      <c r="G164" s="22" t="s">
        <v>141</v>
      </c>
      <c r="H164" s="21" t="s">
        <v>236</v>
      </c>
      <c r="I164" s="119" t="s">
        <v>983</v>
      </c>
      <c r="J164" s="23" t="s">
        <v>378</v>
      </c>
      <c r="K164" s="23" t="s">
        <v>388</v>
      </c>
      <c r="L164" s="23" t="s">
        <v>398</v>
      </c>
      <c r="M164" s="22" t="s">
        <v>48</v>
      </c>
      <c r="N164" s="23" t="s">
        <v>43</v>
      </c>
      <c r="O164" s="21" t="s">
        <v>50</v>
      </c>
      <c r="P164" s="23">
        <v>80</v>
      </c>
      <c r="Q164" s="22">
        <v>2024</v>
      </c>
      <c r="R164" s="21" t="s">
        <v>240</v>
      </c>
      <c r="S164" s="23" t="s">
        <v>45</v>
      </c>
      <c r="T164" s="94">
        <v>0.01</v>
      </c>
      <c r="U164" s="93">
        <v>0.75</v>
      </c>
      <c r="V164" s="19">
        <v>1</v>
      </c>
      <c r="W164" s="23">
        <v>80</v>
      </c>
      <c r="X164" s="23">
        <v>62</v>
      </c>
      <c r="Y164" s="23" t="s">
        <v>371</v>
      </c>
      <c r="Z164" s="42">
        <f t="shared" si="50"/>
        <v>20</v>
      </c>
      <c r="AA164" s="23">
        <v>18</v>
      </c>
      <c r="AB164" s="92">
        <f t="shared" si="51"/>
        <v>0.9</v>
      </c>
      <c r="AC164" s="7" t="str">
        <f t="shared" si="49"/>
        <v>Verde</v>
      </c>
      <c r="AD164" s="42">
        <v>20</v>
      </c>
      <c r="AE164" s="22">
        <v>19</v>
      </c>
      <c r="AF164" s="5">
        <f t="shared" si="42"/>
        <v>0.95</v>
      </c>
      <c r="AG164" s="7" t="str">
        <f t="shared" si="47"/>
        <v>Verde</v>
      </c>
      <c r="AH164" s="42">
        <v>20</v>
      </c>
      <c r="AI164" s="23">
        <v>7</v>
      </c>
      <c r="AJ164" s="5">
        <f t="shared" si="41"/>
        <v>0.35</v>
      </c>
      <c r="AK164" s="7" t="str">
        <f t="shared" si="36"/>
        <v>Amarillo</v>
      </c>
      <c r="AL164" s="107">
        <v>20</v>
      </c>
      <c r="AM164" s="25">
        <v>9</v>
      </c>
      <c r="AN164" s="111">
        <f t="shared" si="43"/>
        <v>0.45</v>
      </c>
      <c r="AO164" s="7" t="str">
        <f t="shared" si="44"/>
        <v>Amarillo</v>
      </c>
      <c r="AP164" s="22">
        <f t="shared" si="52"/>
        <v>53</v>
      </c>
      <c r="AQ164" s="6">
        <f t="shared" si="45"/>
        <v>0.85483870967741937</v>
      </c>
      <c r="AR164" s="7" t="str">
        <f t="shared" si="46"/>
        <v>Verde</v>
      </c>
      <c r="AS164" s="41"/>
    </row>
    <row r="165" spans="1:45" ht="127.5" customHeight="1" x14ac:dyDescent="0.25">
      <c r="A165" s="4" t="s">
        <v>39</v>
      </c>
      <c r="B165" s="4">
        <v>2025</v>
      </c>
      <c r="C165" s="26" t="s">
        <v>1032</v>
      </c>
      <c r="D165" s="21" t="s">
        <v>233</v>
      </c>
      <c r="E165" s="21" t="s">
        <v>234</v>
      </c>
      <c r="F165" s="21" t="s">
        <v>235</v>
      </c>
      <c r="G165" s="22" t="s">
        <v>230</v>
      </c>
      <c r="H165" s="21" t="s">
        <v>236</v>
      </c>
      <c r="I165" s="119" t="s">
        <v>984</v>
      </c>
      <c r="J165" s="23" t="s">
        <v>379</v>
      </c>
      <c r="K165" s="23" t="s">
        <v>389</v>
      </c>
      <c r="L165" s="23" t="s">
        <v>399</v>
      </c>
      <c r="M165" s="22" t="s">
        <v>48</v>
      </c>
      <c r="N165" s="23" t="s">
        <v>43</v>
      </c>
      <c r="O165" s="21" t="s">
        <v>50</v>
      </c>
      <c r="P165" s="23">
        <v>4</v>
      </c>
      <c r="Q165" s="22">
        <v>2024</v>
      </c>
      <c r="R165" s="21" t="s">
        <v>240</v>
      </c>
      <c r="S165" s="23" t="s">
        <v>45</v>
      </c>
      <c r="T165" s="94">
        <v>0.01</v>
      </c>
      <c r="U165" s="93">
        <v>0.75</v>
      </c>
      <c r="V165" s="19">
        <v>1</v>
      </c>
      <c r="W165" s="23">
        <v>2</v>
      </c>
      <c r="X165" s="23">
        <v>2</v>
      </c>
      <c r="Y165" s="23" t="s">
        <v>371</v>
      </c>
      <c r="Z165" s="42">
        <f t="shared" si="50"/>
        <v>0.5</v>
      </c>
      <c r="AA165" s="23">
        <v>0</v>
      </c>
      <c r="AB165" s="92">
        <f t="shared" si="51"/>
        <v>0</v>
      </c>
      <c r="AC165" s="7">
        <f t="shared" si="49"/>
        <v>0</v>
      </c>
      <c r="AD165" s="42">
        <v>0.5</v>
      </c>
      <c r="AE165" s="22">
        <v>1</v>
      </c>
      <c r="AF165" s="5">
        <f t="shared" si="42"/>
        <v>2</v>
      </c>
      <c r="AG165" s="7" t="str">
        <f t="shared" si="47"/>
        <v>Rojo</v>
      </c>
      <c r="AH165" s="42">
        <v>0.5</v>
      </c>
      <c r="AI165" s="23">
        <v>1</v>
      </c>
      <c r="AJ165" s="5">
        <f t="shared" si="41"/>
        <v>2</v>
      </c>
      <c r="AK165" s="7" t="str">
        <f t="shared" si="36"/>
        <v>Rojo</v>
      </c>
      <c r="AL165" s="107">
        <v>0.5</v>
      </c>
      <c r="AM165" s="25">
        <v>0</v>
      </c>
      <c r="AN165" s="111">
        <f t="shared" si="43"/>
        <v>0</v>
      </c>
      <c r="AO165" s="7">
        <f t="shared" si="44"/>
        <v>0</v>
      </c>
      <c r="AP165" s="22">
        <f t="shared" si="52"/>
        <v>2</v>
      </c>
      <c r="AQ165" s="6">
        <f t="shared" si="45"/>
        <v>1</v>
      </c>
      <c r="AR165" s="7" t="str">
        <f t="shared" si="46"/>
        <v>Verde</v>
      </c>
      <c r="AS165" s="41"/>
    </row>
    <row r="166" spans="1:45" ht="132" customHeight="1" x14ac:dyDescent="0.25">
      <c r="A166" s="4" t="s">
        <v>39</v>
      </c>
      <c r="B166" s="4">
        <v>2025</v>
      </c>
      <c r="C166" s="26" t="s">
        <v>1032</v>
      </c>
      <c r="D166" s="21" t="s">
        <v>233</v>
      </c>
      <c r="E166" s="21" t="s">
        <v>234</v>
      </c>
      <c r="F166" s="21" t="s">
        <v>235</v>
      </c>
      <c r="G166" s="22" t="s">
        <v>231</v>
      </c>
      <c r="H166" s="21" t="s">
        <v>236</v>
      </c>
      <c r="I166" s="119" t="s">
        <v>985</v>
      </c>
      <c r="J166" s="23" t="s">
        <v>380</v>
      </c>
      <c r="K166" s="23" t="s">
        <v>390</v>
      </c>
      <c r="L166" s="23" t="s">
        <v>400</v>
      </c>
      <c r="M166" s="22" t="s">
        <v>48</v>
      </c>
      <c r="N166" s="24" t="s">
        <v>43</v>
      </c>
      <c r="O166" s="21" t="s">
        <v>50</v>
      </c>
      <c r="P166" s="23">
        <v>3</v>
      </c>
      <c r="Q166" s="22">
        <v>2024</v>
      </c>
      <c r="R166" s="21" t="s">
        <v>240</v>
      </c>
      <c r="S166" s="24" t="s">
        <v>45</v>
      </c>
      <c r="T166" s="94">
        <v>0.01</v>
      </c>
      <c r="U166" s="93">
        <v>0.75</v>
      </c>
      <c r="V166" s="19">
        <v>1.8</v>
      </c>
      <c r="W166" s="23">
        <v>3</v>
      </c>
      <c r="X166" s="23">
        <v>2</v>
      </c>
      <c r="Y166" s="23" t="s">
        <v>371</v>
      </c>
      <c r="Z166" s="42">
        <f t="shared" si="50"/>
        <v>0.75</v>
      </c>
      <c r="AA166" s="23">
        <v>1</v>
      </c>
      <c r="AB166" s="92">
        <f>AA166/Z166</f>
        <v>1.3333333333333333</v>
      </c>
      <c r="AC166" s="7" t="str">
        <f>IF(AB166="","",IF(AB166&gt;1.3,"Rojo",IF($S166="Ascendente",IF(AND(AB166=0,AB166=0),0,IF(AND(AB166&lt;=$T166,AB166&gt;0),"Rojo",IF(AND(AB166&gt;$T166,AB166&gt;=$U166),"Amarillo",IF(AND(AB166&gt;$U166,AB166&gt;=$V166),"Verde")))),IF($S166="Descendente",IF(AND(AB166&gt;=$V166,AB166&lt;$U166),"Verde",IF(AND(AB166&gt;=$U166,AB166&lt;$T166),"Amarillo",IF(AND(AB166&gt;=$T166,AB166&gt;1.3),"Rojo",0)))))))</f>
        <v>Rojo</v>
      </c>
      <c r="AD166" s="42">
        <v>0.75</v>
      </c>
      <c r="AE166" s="22">
        <v>1</v>
      </c>
      <c r="AF166" s="5">
        <f t="shared" si="42"/>
        <v>1.3333333333333333</v>
      </c>
      <c r="AG166" s="7" t="str">
        <f t="shared" si="47"/>
        <v>Rojo</v>
      </c>
      <c r="AH166" s="42">
        <v>0.75</v>
      </c>
      <c r="AI166" s="23">
        <v>1</v>
      </c>
      <c r="AJ166" s="5">
        <f t="shared" si="41"/>
        <v>1.3333333333333333</v>
      </c>
      <c r="AK166" s="7" t="str">
        <f t="shared" si="36"/>
        <v>Rojo</v>
      </c>
      <c r="AL166" s="107">
        <v>0.75</v>
      </c>
      <c r="AM166" s="25">
        <v>1</v>
      </c>
      <c r="AN166" s="111">
        <f t="shared" si="43"/>
        <v>1.3333333333333333</v>
      </c>
      <c r="AO166" s="7" t="str">
        <f t="shared" si="44"/>
        <v>Rojo</v>
      </c>
      <c r="AP166" s="22">
        <f t="shared" si="52"/>
        <v>4</v>
      </c>
      <c r="AQ166" s="6">
        <f t="shared" si="45"/>
        <v>2</v>
      </c>
      <c r="AR166" s="7" t="str">
        <f t="shared" si="46"/>
        <v>Rojo</v>
      </c>
      <c r="AS166" s="41"/>
    </row>
    <row r="167" spans="1:45" ht="118.5" customHeight="1" x14ac:dyDescent="0.25">
      <c r="A167" s="4" t="s">
        <v>39</v>
      </c>
      <c r="B167" s="4">
        <v>2025</v>
      </c>
      <c r="C167" s="26" t="s">
        <v>1032</v>
      </c>
      <c r="D167" s="21" t="s">
        <v>233</v>
      </c>
      <c r="E167" s="21" t="s">
        <v>234</v>
      </c>
      <c r="F167" s="21" t="s">
        <v>235</v>
      </c>
      <c r="G167" s="22" t="s">
        <v>232</v>
      </c>
      <c r="H167" s="21" t="s">
        <v>236</v>
      </c>
      <c r="I167" s="119" t="s">
        <v>986</v>
      </c>
      <c r="J167" s="23" t="s">
        <v>381</v>
      </c>
      <c r="K167" s="23" t="s">
        <v>391</v>
      </c>
      <c r="L167" s="23" t="s">
        <v>401</v>
      </c>
      <c r="M167" s="22" t="s">
        <v>48</v>
      </c>
      <c r="N167" s="24" t="s">
        <v>43</v>
      </c>
      <c r="O167" s="21" t="s">
        <v>50</v>
      </c>
      <c r="P167" s="23">
        <v>4</v>
      </c>
      <c r="Q167" s="22">
        <v>2024</v>
      </c>
      <c r="R167" s="21" t="s">
        <v>240</v>
      </c>
      <c r="S167" s="24" t="s">
        <v>45</v>
      </c>
      <c r="T167" s="94">
        <v>0.01</v>
      </c>
      <c r="U167" s="93">
        <v>0.95</v>
      </c>
      <c r="V167" s="19">
        <v>1.8</v>
      </c>
      <c r="W167" s="23">
        <v>5</v>
      </c>
      <c r="X167" s="23">
        <v>3</v>
      </c>
      <c r="Y167" s="23" t="s">
        <v>371</v>
      </c>
      <c r="Z167" s="42">
        <f t="shared" si="50"/>
        <v>1.25</v>
      </c>
      <c r="AA167" s="23">
        <v>2</v>
      </c>
      <c r="AB167" s="92">
        <f t="shared" si="51"/>
        <v>1.6</v>
      </c>
      <c r="AC167" s="7" t="str">
        <f>IF(AB167="","",IF(AB167&gt;1.3,"Rojo",IF($S167="Ascendente",IF(AND(AB167=0,AB167=0),0,IF(AND(AB167&lt;=$T167,AB167&gt;0),"Rojo",IF(AND(AB167&gt;$T167,AB167&gt;=$U167),"Amarillo",IF(AND(AB167&gt;$U167,AB167&gt;=$V167),"Verde")))),IF($S167="Descendente",IF(AND(AB167&gt;=$V167,AB167&lt;$U167),"Verde",IF(AND(AB167&gt;=$U167,AB167&lt;$T167),"Amarillo",IF(AND(AB167&gt;=$T167,AB167&gt;1.3),"Rojo",0)))))))</f>
        <v>Rojo</v>
      </c>
      <c r="AD167" s="42">
        <v>1.25</v>
      </c>
      <c r="AE167" s="22">
        <v>0</v>
      </c>
      <c r="AF167" s="5">
        <f t="shared" si="42"/>
        <v>0</v>
      </c>
      <c r="AG167" s="7">
        <f t="shared" si="47"/>
        <v>0</v>
      </c>
      <c r="AH167" s="42">
        <v>1.25</v>
      </c>
      <c r="AI167" s="23">
        <v>5</v>
      </c>
      <c r="AJ167" s="5">
        <f t="shared" si="41"/>
        <v>4</v>
      </c>
      <c r="AK167" s="7" t="str">
        <f t="shared" si="36"/>
        <v>Rojo</v>
      </c>
      <c r="AL167" s="107">
        <v>1.25</v>
      </c>
      <c r="AM167" s="25">
        <v>4</v>
      </c>
      <c r="AN167" s="111">
        <f t="shared" si="43"/>
        <v>3.2</v>
      </c>
      <c r="AO167" s="7" t="str">
        <f t="shared" si="44"/>
        <v>Rojo</v>
      </c>
      <c r="AP167" s="22">
        <f t="shared" si="52"/>
        <v>11</v>
      </c>
      <c r="AQ167" s="6">
        <f t="shared" si="45"/>
        <v>3.6666666666666665</v>
      </c>
      <c r="AR167" s="7" t="str">
        <f t="shared" si="46"/>
        <v>Rojo</v>
      </c>
      <c r="AS167" s="41"/>
    </row>
    <row r="168" spans="1:45" x14ac:dyDescent="0.25">
      <c r="I168"/>
      <c r="N168"/>
      <c r="O168"/>
      <c r="P168"/>
      <c r="Q168"/>
      <c r="R168"/>
      <c r="S168"/>
      <c r="T168"/>
      <c r="U168"/>
      <c r="V168"/>
      <c r="W168"/>
      <c r="X168"/>
      <c r="Y168"/>
      <c r="Z168"/>
      <c r="AA168"/>
      <c r="AB168"/>
      <c r="AC168"/>
      <c r="AD168"/>
      <c r="AE168"/>
    </row>
    <row r="169" spans="1:45" x14ac:dyDescent="0.25">
      <c r="I169"/>
      <c r="N169"/>
      <c r="O169"/>
      <c r="P169"/>
      <c r="Q169"/>
      <c r="R169"/>
      <c r="S169"/>
      <c r="T169"/>
      <c r="U169"/>
      <c r="V169"/>
      <c r="W169"/>
      <c r="X169"/>
      <c r="Y169"/>
      <c r="Z169"/>
      <c r="AA169"/>
      <c r="AB169"/>
      <c r="AC169"/>
      <c r="AD169"/>
      <c r="AE169"/>
    </row>
    <row r="170" spans="1:45" x14ac:dyDescent="0.25">
      <c r="I170"/>
      <c r="N170"/>
      <c r="O170"/>
      <c r="P170"/>
      <c r="Q170"/>
      <c r="R170"/>
      <c r="S170"/>
      <c r="T170"/>
      <c r="U170"/>
      <c r="V170"/>
      <c r="W170"/>
      <c r="X170"/>
      <c r="Y170"/>
      <c r="Z170"/>
      <c r="AA170"/>
      <c r="AB170"/>
      <c r="AC170"/>
      <c r="AD170"/>
      <c r="AE170"/>
    </row>
    <row r="171" spans="1:45" x14ac:dyDescent="0.25">
      <c r="I171"/>
      <c r="N171"/>
      <c r="O171"/>
      <c r="P171"/>
      <c r="Q171"/>
      <c r="R171"/>
      <c r="S171"/>
      <c r="T171"/>
      <c r="U171"/>
      <c r="V171"/>
      <c r="W171"/>
      <c r="X171"/>
      <c r="Y171"/>
      <c r="Z171"/>
      <c r="AA171"/>
      <c r="AB171"/>
      <c r="AC171"/>
      <c r="AD171"/>
      <c r="AE171"/>
    </row>
  </sheetData>
  <autoFilter ref="A3:AR170" xr:uid="{00000000-0001-0000-0000-000000000000}"/>
  <mergeCells count="18">
    <mergeCell ref="G144:G145"/>
    <mergeCell ref="G152:G153"/>
    <mergeCell ref="AP2:AR2"/>
    <mergeCell ref="Z2:AC2"/>
    <mergeCell ref="AD2:AG2"/>
    <mergeCell ref="G138:G139"/>
    <mergeCell ref="G140:G141"/>
    <mergeCell ref="G142:G143"/>
    <mergeCell ref="G128:G129"/>
    <mergeCell ref="G130:G131"/>
    <mergeCell ref="G132:G133"/>
    <mergeCell ref="G134:G135"/>
    <mergeCell ref="G136:G137"/>
    <mergeCell ref="A2:E2"/>
    <mergeCell ref="F2:R2"/>
    <mergeCell ref="S2:Y2"/>
    <mergeCell ref="AH2:AK2"/>
    <mergeCell ref="AL2:AO2"/>
  </mergeCells>
  <phoneticPr fontId="19" type="noConversion"/>
  <conditionalFormatting sqref="AC4:AC167 AG4:AG167 AK4:AK167 AO4:AO167 AR4:AR167">
    <cfRule type="cellIs" dxfId="3" priority="22" operator="equal">
      <formula>0</formula>
    </cfRule>
    <cfRule type="containsText" dxfId="2" priority="23" operator="containsText" text="ROJO">
      <formula>NOT(ISERROR(SEARCH("ROJO",AC4)))</formula>
    </cfRule>
    <cfRule type="containsText" dxfId="1" priority="24" operator="containsText" text="AMARILLO">
      <formula>NOT(ISERROR(SEARCH("AMARILLO",AC4)))</formula>
    </cfRule>
    <cfRule type="containsText" dxfId="0" priority="25" operator="containsText" text="VERDE">
      <formula>NOT(ISERROR(SEARCH("VERDE",AC4)))</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DES01</vt:lpstr>
      <vt:lpstr>'DES01'!Área_de_impresión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Oscar González Ruiz</dc:creator>
  <cp:keywords/>
  <dc:description/>
  <cp:lastModifiedBy>Secretaria de Planeación y Evaluación</cp:lastModifiedBy>
  <cp:revision>0</cp:revision>
  <dcterms:created xsi:type="dcterms:W3CDTF">2020-02-13T20:51:23Z</dcterms:created>
  <dcterms:modified xsi:type="dcterms:W3CDTF">2026-01-16T16:00:06Z</dcterms:modified>
  <cp:category/>
  <cp:contentStatus/>
</cp:coreProperties>
</file>